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ntamargarita\Documentos\4to. TRIMESTRE 2019\4to. trimestre 2019 (pagina)\1.8 OTROS\6. Reporte acumulado de Bitácoras de mantenimiento preventivo y correctivo de vehículos y maquinaria (FR-05\"/>
    </mc:Choice>
  </mc:AlternateContent>
  <bookViews>
    <workbookView xWindow="0" yWindow="0" windowWidth="24000" windowHeight="8430" firstSheet="1" activeTab="1"/>
  </bookViews>
  <sheets>
    <sheet name=" FI.06 REPO" sheetId="3" state="hidden" r:id="rId1"/>
    <sheet name="FR-07 REPO ACUM" sheetId="4" r:id="rId2"/>
    <sheet name=" FORTAMUN" sheetId="5" state="hidden" r:id="rId3"/>
    <sheet name="RF-07 FORTAMUN ACUM" sheetId="6" r:id="rId4"/>
  </sheets>
  <definedNames>
    <definedName name="_xlnm._FilterDatabase" localSheetId="0" hidden="1">' FI.06 REPO'!$A$1:$N$2149</definedName>
    <definedName name="_xlnm._FilterDatabase" localSheetId="2" hidden="1">' FORTAMUN'!$A$1:$Q$2593</definedName>
    <definedName name="FI.06">' FI.06 REPO'!$1609:$1617</definedName>
    <definedName name="_xlnm.Print_Titles" localSheetId="1">'FR-07 REPO ACUM'!$7:$7</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6" l="1"/>
  <c r="E96" i="6"/>
  <c r="F96" i="6"/>
  <c r="G96" i="6"/>
  <c r="H96" i="6"/>
  <c r="I96" i="6"/>
  <c r="J96" i="6"/>
  <c r="K96" i="6"/>
  <c r="L96" i="6"/>
  <c r="M96" i="6"/>
  <c r="N96" i="6"/>
  <c r="O96"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 i="4"/>
  <c r="P10" i="4"/>
  <c r="P11" i="4"/>
  <c r="P12" i="4"/>
  <c r="P9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D92" i="4"/>
  <c r="E92" i="4"/>
  <c r="F92" i="4"/>
  <c r="G92" i="4"/>
  <c r="H92" i="4"/>
  <c r="I92" i="4"/>
  <c r="J92" i="4"/>
  <c r="K92" i="4"/>
  <c r="L92" i="4"/>
  <c r="N92" i="4"/>
  <c r="O92" i="4"/>
  <c r="M92" i="4"/>
  <c r="J95" i="6"/>
  <c r="O1198" i="3"/>
  <c r="O413" i="3"/>
  <c r="P771" i="3"/>
  <c r="L201" i="5"/>
  <c r="L605" i="5"/>
  <c r="L700" i="5"/>
  <c r="L771" i="5"/>
  <c r="L806" i="5"/>
  <c r="L1163" i="5"/>
  <c r="L1514" i="5"/>
  <c r="L1611" i="5"/>
  <c r="L1694" i="5"/>
  <c r="L1757" i="5"/>
  <c r="L1806" i="5"/>
  <c r="L1867" i="5"/>
  <c r="L1917" i="5"/>
  <c r="L1949" i="5"/>
  <c r="L2019" i="5"/>
  <c r="L2057" i="5"/>
  <c r="L2098" i="5"/>
  <c r="L2336" i="5"/>
  <c r="L2377" i="5"/>
  <c r="L2630" i="5"/>
  <c r="L2712" i="5"/>
  <c r="L1898" i="3"/>
  <c r="L1845" i="3"/>
  <c r="L1712" i="3"/>
  <c r="L1649" i="3"/>
  <c r="L1618" i="3"/>
  <c r="L1547" i="3"/>
  <c r="L1517" i="3"/>
  <c r="L1471" i="3"/>
  <c r="L1413" i="3"/>
  <c r="L1309" i="3"/>
  <c r="L1272" i="3"/>
  <c r="L1245" i="3"/>
  <c r="L1195" i="3"/>
  <c r="L1097" i="3"/>
  <c r="L1069" i="3"/>
  <c r="L1035" i="3"/>
  <c r="L953" i="3"/>
  <c r="L849" i="3"/>
  <c r="L769" i="3"/>
  <c r="L669" i="3"/>
  <c r="L610" i="3"/>
  <c r="L551" i="3"/>
  <c r="L490" i="3"/>
  <c r="L411" i="3"/>
  <c r="L369" i="3"/>
  <c r="L306" i="3"/>
  <c r="L265" i="3"/>
  <c r="L199" i="3"/>
  <c r="L102" i="3"/>
  <c r="L24" i="3"/>
  <c r="O107" i="3"/>
  <c r="N107" i="3"/>
  <c r="O1619" i="3"/>
  <c r="L1938" i="3"/>
  <c r="O1620" i="3"/>
  <c r="N1621" i="3"/>
  <c r="N1620" i="3"/>
  <c r="O1621" i="3"/>
  <c r="I8" i="4"/>
  <c r="O106" i="3"/>
  <c r="O771" i="3"/>
  <c r="O370" i="3"/>
  <c r="I12" i="4"/>
  <c r="I38" i="4"/>
  <c r="O806" i="5"/>
  <c r="P2714" i="5"/>
  <c r="Q2714" i="5"/>
  <c r="O1698" i="5"/>
  <c r="N1751" i="5"/>
  <c r="N1506" i="3"/>
  <c r="I478" i="3"/>
  <c r="I28" i="6"/>
  <c r="I53" i="6"/>
  <c r="I49" i="6"/>
  <c r="I54" i="6"/>
  <c r="I52" i="6"/>
  <c r="I46" i="4"/>
  <c r="I20" i="4"/>
  <c r="I56" i="6"/>
  <c r="L580" i="5"/>
  <c r="I27" i="6"/>
  <c r="I34" i="6"/>
  <c r="I33" i="4"/>
  <c r="L2402" i="5"/>
  <c r="L2400" i="5"/>
  <c r="L2398" i="5"/>
  <c r="L2396" i="5"/>
  <c r="L2394" i="5"/>
  <c r="L2387" i="5"/>
  <c r="L2383" i="5"/>
  <c r="L2381" i="5"/>
  <c r="I55" i="6"/>
  <c r="L2373" i="5"/>
  <c r="H55" i="6"/>
  <c r="L2361" i="5"/>
  <c r="L2359" i="5"/>
  <c r="L2357" i="5"/>
  <c r="L2355" i="5"/>
  <c r="L2353" i="5"/>
  <c r="L2346" i="5"/>
  <c r="L2342" i="5"/>
  <c r="L2340" i="5"/>
  <c r="L2332" i="5"/>
  <c r="H54" i="6"/>
  <c r="L2123" i="5"/>
  <c r="L2121" i="5"/>
  <c r="L2119" i="5"/>
  <c r="L2117" i="5"/>
  <c r="L2115" i="5"/>
  <c r="L2108" i="5"/>
  <c r="L2104" i="5"/>
  <c r="L2095" i="5"/>
  <c r="H53" i="6"/>
  <c r="L2500" i="5"/>
  <c r="L2494" i="5"/>
  <c r="L2492" i="5"/>
  <c r="L2478" i="5"/>
  <c r="L2476" i="5"/>
  <c r="L2468" i="5"/>
  <c r="L2466" i="5"/>
  <c r="L2464" i="5"/>
  <c r="L2451" i="5"/>
  <c r="L2449" i="5"/>
  <c r="L2443" i="5"/>
  <c r="L2441" i="5"/>
  <c r="L2435" i="5"/>
  <c r="L2422" i="5"/>
  <c r="L2420" i="5"/>
  <c r="L2414" i="5"/>
  <c r="L2318" i="5"/>
  <c r="L2312" i="5"/>
  <c r="L2310" i="5"/>
  <c r="L2296" i="5"/>
  <c r="L2294" i="5"/>
  <c r="L2286" i="5"/>
  <c r="L2284" i="5"/>
  <c r="L2282" i="5"/>
  <c r="L2269" i="5"/>
  <c r="L2267" i="5"/>
  <c r="L2261" i="5"/>
  <c r="L2259" i="5"/>
  <c r="L2253" i="5"/>
  <c r="L2240" i="5"/>
  <c r="L2238" i="5"/>
  <c r="L2232" i="5"/>
  <c r="L2227" i="5"/>
  <c r="L2221" i="5"/>
  <c r="L2208" i="5"/>
  <c r="L2206" i="5"/>
  <c r="L2197" i="5"/>
  <c r="L2195" i="5"/>
  <c r="L2190" i="5"/>
  <c r="L2177" i="5"/>
  <c r="L2175" i="5"/>
  <c r="L2169" i="5"/>
  <c r="L2167" i="5"/>
  <c r="L2162" i="5"/>
  <c r="L2149" i="5"/>
  <c r="L2147" i="5"/>
  <c r="L2141" i="5"/>
  <c r="L2139" i="5"/>
  <c r="L2134" i="5"/>
  <c r="O1899" i="3"/>
  <c r="O1900" i="3"/>
  <c r="L1834" i="3"/>
  <c r="L1236" i="3"/>
  <c r="L839" i="3"/>
  <c r="L761" i="3"/>
  <c r="L545" i="3"/>
  <c r="L172" i="3"/>
  <c r="L96" i="3"/>
  <c r="L1023" i="3"/>
  <c r="L1336" i="5"/>
  <c r="H39" i="6"/>
  <c r="L884" i="5"/>
  <c r="N886" i="5"/>
  <c r="O886" i="5"/>
  <c r="O887" i="5"/>
  <c r="L282" i="5"/>
  <c r="H19" i="6"/>
  <c r="O2704" i="5"/>
  <c r="L2180" i="5"/>
  <c r="L2243" i="5"/>
  <c r="L2299" i="5"/>
  <c r="L2425" i="5"/>
  <c r="L2481" i="5"/>
  <c r="L2126" i="5"/>
  <c r="L2405" i="5"/>
  <c r="L2364" i="5"/>
  <c r="L2152" i="5"/>
  <c r="L2211" i="5"/>
  <c r="L2272" i="5"/>
  <c r="L2320" i="5"/>
  <c r="L2454" i="5"/>
  <c r="L2502" i="5"/>
  <c r="L2742" i="5"/>
  <c r="L2740" i="5"/>
  <c r="L2734" i="5"/>
  <c r="L2730" i="5"/>
  <c r="L2728" i="5"/>
  <c r="L2726" i="5"/>
  <c r="O2692" i="5"/>
  <c r="L2670" i="5"/>
  <c r="L2667" i="5"/>
  <c r="L2663" i="5"/>
  <c r="L2655" i="5"/>
  <c r="L2650" i="5"/>
  <c r="L2646" i="5"/>
  <c r="L2642" i="5"/>
  <c r="L2637" i="5"/>
  <c r="L2618" i="5"/>
  <c r="F56" i="6"/>
  <c r="L2704" i="5"/>
  <c r="I57" i="6"/>
  <c r="L2681" i="5"/>
  <c r="L442" i="5"/>
  <c r="H25" i="6"/>
  <c r="L576" i="5"/>
  <c r="H27" i="6"/>
  <c r="L692" i="5"/>
  <c r="H29" i="6"/>
  <c r="L2082" i="5"/>
  <c r="L2080" i="5"/>
  <c r="L2078" i="5"/>
  <c r="L2076" i="5"/>
  <c r="L2074" i="5"/>
  <c r="L2067" i="5"/>
  <c r="L2063" i="5"/>
  <c r="L2053" i="5"/>
  <c r="H52" i="6"/>
  <c r="R1631" i="3"/>
  <c r="H57" i="6"/>
  <c r="L2692" i="5"/>
  <c r="L2085" i="5"/>
  <c r="H33" i="4"/>
  <c r="H33" i="6"/>
  <c r="L185" i="3"/>
  <c r="H11" i="4"/>
  <c r="F57" i="6"/>
  <c r="L2750" i="5"/>
  <c r="H24" i="4"/>
  <c r="P1631" i="3"/>
  <c r="Q1629" i="3"/>
  <c r="L300" i="3"/>
  <c r="H13" i="4"/>
  <c r="H37" i="4"/>
  <c r="L1697" i="3"/>
  <c r="G45" i="4"/>
  <c r="L1017" i="3"/>
  <c r="L438" i="5"/>
  <c r="G25" i="6"/>
  <c r="L648" i="3"/>
  <c r="L538" i="3"/>
  <c r="L935" i="3"/>
  <c r="L2013" i="3"/>
  <c r="L1926" i="3"/>
  <c r="L1612" i="3"/>
  <c r="L1513" i="3"/>
  <c r="G28" i="4"/>
  <c r="L832" i="3"/>
  <c r="L364" i="3"/>
  <c r="L292" i="3"/>
  <c r="L90" i="3"/>
  <c r="L10" i="3"/>
  <c r="G58" i="4"/>
  <c r="L1089" i="3"/>
  <c r="G29" i="4"/>
  <c r="G18" i="4"/>
  <c r="L1640" i="3"/>
  <c r="G44" i="4"/>
  <c r="P175" i="3"/>
  <c r="P177" i="3"/>
  <c r="P174" i="3"/>
  <c r="P176" i="3"/>
  <c r="O177" i="3"/>
  <c r="G11" i="4"/>
  <c r="O1071" i="3"/>
  <c r="O1070" i="3"/>
  <c r="O179" i="3"/>
  <c r="O178" i="3"/>
  <c r="O176" i="3"/>
  <c r="G26" i="4"/>
  <c r="G21" i="4"/>
  <c r="L18" i="3"/>
  <c r="O294" i="3"/>
  <c r="P294" i="3"/>
  <c r="O293" i="3"/>
  <c r="P293" i="3"/>
  <c r="O198" i="3"/>
  <c r="G8" i="4"/>
  <c r="O174" i="3"/>
  <c r="O175" i="3"/>
  <c r="O295" i="3"/>
  <c r="G24" i="4"/>
  <c r="O367" i="3"/>
  <c r="O939" i="3"/>
  <c r="O938" i="3"/>
  <c r="O937" i="3"/>
  <c r="O936" i="3"/>
  <c r="L2161" i="3"/>
  <c r="G63" i="4"/>
  <c r="O1549" i="3"/>
  <c r="O1548" i="3"/>
  <c r="O1019" i="3"/>
  <c r="O1018" i="3"/>
  <c r="G40" i="4"/>
  <c r="P295" i="3"/>
  <c r="P1070" i="3"/>
  <c r="O300" i="3"/>
  <c r="O185" i="3"/>
  <c r="F94" i="4"/>
  <c r="L749" i="3"/>
  <c r="L431" i="5"/>
  <c r="L280" i="5"/>
  <c r="L530" i="3"/>
  <c r="F18" i="4"/>
  <c r="L116" i="5"/>
  <c r="L1009" i="3"/>
  <c r="L1798" i="5"/>
  <c r="F31" i="6"/>
  <c r="L2599" i="5"/>
  <c r="F65" i="6"/>
  <c r="L799" i="5"/>
  <c r="F45" i="6"/>
  <c r="E94" i="4"/>
  <c r="D94" i="4"/>
  <c r="L403" i="5"/>
  <c r="L6" i="3"/>
  <c r="L5" i="3"/>
  <c r="L527" i="3"/>
  <c r="E18" i="4"/>
  <c r="E8" i="4"/>
  <c r="L347" i="5"/>
  <c r="D21" i="6"/>
  <c r="L406" i="5"/>
  <c r="F23" i="6"/>
  <c r="L2190" i="3"/>
  <c r="L2195" i="3"/>
  <c r="L2198" i="3"/>
  <c r="L2201" i="3"/>
  <c r="L2207" i="3"/>
  <c r="L2174" i="3"/>
  <c r="L2168" i="3"/>
  <c r="I63" i="4"/>
  <c r="L2165" i="3"/>
  <c r="H63" i="4"/>
  <c r="L2154" i="3"/>
  <c r="L2180" i="3"/>
  <c r="F63" i="4"/>
  <c r="L2211" i="3"/>
  <c r="L1503" i="5"/>
  <c r="F41" i="6"/>
  <c r="L389" i="5"/>
  <c r="L386" i="5"/>
  <c r="L459" i="5"/>
  <c r="L1396" i="5"/>
  <c r="L1842" i="5"/>
  <c r="L2040" i="5"/>
  <c r="L1992" i="5"/>
  <c r="L1987" i="5"/>
  <c r="L540" i="5"/>
  <c r="L1935" i="5"/>
  <c r="L1933" i="5"/>
  <c r="L1210" i="5"/>
  <c r="L1731" i="5"/>
  <c r="L1393" i="5"/>
  <c r="L1643" i="5"/>
  <c r="L670" i="5"/>
  <c r="L259" i="5"/>
  <c r="L538" i="5"/>
  <c r="L1120" i="5"/>
  <c r="L1208" i="5"/>
  <c r="L1308" i="5"/>
  <c r="L1306" i="5"/>
  <c r="L1577" i="5"/>
  <c r="L952" i="5"/>
  <c r="L947" i="5"/>
  <c r="L1888" i="5"/>
  <c r="L1885" i="5"/>
  <c r="L1838" i="5"/>
  <c r="L834" i="5"/>
  <c r="L831" i="5"/>
  <c r="L1025" i="5"/>
  <c r="L1638" i="5"/>
  <c r="L315" i="5"/>
  <c r="L310" i="5"/>
  <c r="L998" i="5"/>
  <c r="L334" i="3"/>
  <c r="L2096" i="3"/>
  <c r="L2093" i="3"/>
  <c r="L60" i="3"/>
  <c r="Q101" i="4"/>
  <c r="L68" i="3"/>
  <c r="L805" i="3"/>
  <c r="L1669" i="3"/>
  <c r="L1663" i="3"/>
  <c r="L509" i="3"/>
  <c r="L1137" i="3"/>
  <c r="L1132" i="3"/>
  <c r="L1253" i="3"/>
  <c r="L1441" i="3"/>
  <c r="L2065" i="3"/>
  <c r="L2063" i="3"/>
  <c r="L1212" i="3"/>
  <c r="L1207" i="3"/>
  <c r="L990" i="3"/>
  <c r="L1858" i="3"/>
  <c r="L1856" i="3"/>
  <c r="L1730" i="3"/>
  <c r="L707" i="3"/>
  <c r="L705" i="3"/>
  <c r="L1050" i="3"/>
  <c r="L1047" i="3"/>
  <c r="L876" i="3"/>
  <c r="L872" i="3"/>
  <c r="L234" i="3"/>
  <c r="L802" i="3"/>
  <c r="L1276" i="3"/>
  <c r="L1727" i="3"/>
  <c r="L1023" i="5"/>
  <c r="L1018" i="5"/>
  <c r="L984" i="3"/>
  <c r="L666" i="5"/>
  <c r="L1114" i="5"/>
  <c r="L1728" i="5"/>
  <c r="L1780" i="5"/>
  <c r="L255" i="5"/>
  <c r="L1911" i="3"/>
  <c r="L1908" i="3"/>
  <c r="L700" i="3"/>
  <c r="L455" i="5"/>
  <c r="L1530" i="3"/>
  <c r="L1525" i="3"/>
  <c r="L463" i="5"/>
  <c r="I25" i="6"/>
  <c r="L380" i="5"/>
  <c r="L979" i="3"/>
  <c r="L1882" i="5"/>
  <c r="L1835" i="5"/>
  <c r="L1720" i="5"/>
  <c r="L1776" i="5"/>
  <c r="L828" i="5"/>
  <c r="L1721" i="3"/>
  <c r="L869" i="3"/>
  <c r="L2038" i="5"/>
  <c r="L2036" i="5"/>
  <c r="L1660" i="3"/>
  <c r="L570" i="3"/>
  <c r="L567" i="3"/>
  <c r="L564" i="3"/>
  <c r="L506" i="3"/>
  <c r="L504" i="3"/>
  <c r="L432" i="3"/>
  <c r="L435" i="3"/>
  <c r="L396" i="3"/>
  <c r="L393" i="3"/>
  <c r="L390" i="3"/>
  <c r="L331" i="3"/>
  <c r="L231" i="3"/>
  <c r="L139" i="3"/>
  <c r="L136" i="3"/>
  <c r="L132" i="3"/>
  <c r="L41" i="3"/>
  <c r="L38" i="3"/>
  <c r="L36" i="3"/>
  <c r="L996" i="5"/>
  <c r="L745" i="5"/>
  <c r="L655" i="5"/>
  <c r="L324" i="3"/>
  <c r="L531" i="5"/>
  <c r="L248" i="5"/>
  <c r="L1571" i="5"/>
  <c r="L1299" i="5"/>
  <c r="L1391" i="5"/>
  <c r="L1205" i="5"/>
  <c r="L1106" i="5"/>
  <c r="L1437" i="3"/>
  <c r="L993" i="5"/>
  <c r="I62" i="4"/>
  <c r="L2034" i="5"/>
  <c r="L1040" i="3"/>
  <c r="L1380" i="3"/>
  <c r="L306" i="5"/>
  <c r="L2035" i="3"/>
  <c r="L1983" i="5"/>
  <c r="L1773" i="5"/>
  <c r="L1831" i="5"/>
  <c r="L1880" i="5"/>
  <c r="L824" i="5"/>
  <c r="L1718" i="5"/>
  <c r="L784" i="5"/>
  <c r="L778" i="5"/>
  <c r="L1930" i="5"/>
  <c r="L53" i="5"/>
  <c r="L44" i="5"/>
  <c r="L1016" i="5"/>
  <c r="L373" i="5"/>
  <c r="L1716" i="3"/>
  <c r="L977" i="3"/>
  <c r="L738" i="5"/>
  <c r="L642" i="5"/>
  <c r="L1099" i="5"/>
  <c r="L1198" i="5"/>
  <c r="L1384" i="5"/>
  <c r="L1293" i="5"/>
  <c r="L1558" i="5"/>
  <c r="L235" i="5"/>
  <c r="L520" i="5"/>
  <c r="L942" i="5"/>
  <c r="L939" i="5"/>
  <c r="L793" i="3"/>
  <c r="L695" i="3"/>
  <c r="L430" i="3"/>
  <c r="L318" i="3"/>
  <c r="L223" i="3"/>
  <c r="L214" i="3"/>
  <c r="L120" i="3"/>
  <c r="L32" i="3"/>
  <c r="L384" i="3"/>
  <c r="L561" i="3"/>
  <c r="L2059" i="3"/>
  <c r="L1944" i="3"/>
  <c r="L1656" i="3"/>
  <c r="L1579" i="3"/>
  <c r="L1426" i="3"/>
  <c r="L1376" i="3"/>
  <c r="L1325" i="3"/>
  <c r="L1205" i="3"/>
  <c r="L1129" i="3"/>
  <c r="L859" i="3"/>
  <c r="L1488" i="5"/>
  <c r="I27" i="4"/>
  <c r="L1632" i="5"/>
  <c r="L1374" i="3"/>
  <c r="L1203" i="3"/>
  <c r="L1980" i="5"/>
  <c r="L1928" i="5"/>
  <c r="L1874" i="5"/>
  <c r="L1478" i="5"/>
  <c r="L1377" i="5"/>
  <c r="L416" i="5"/>
  <c r="L41" i="5"/>
  <c r="L2033" i="3"/>
  <c r="L1576" i="3"/>
  <c r="L1554" i="3"/>
  <c r="L1478" i="3"/>
  <c r="L1322" i="3"/>
  <c r="L1127" i="3"/>
  <c r="L971" i="3"/>
  <c r="L691" i="3"/>
  <c r="I18" i="4"/>
  <c r="L501" i="3"/>
  <c r="L427" i="3"/>
  <c r="L380" i="3"/>
  <c r="L30" i="3"/>
  <c r="L1770" i="5"/>
  <c r="L1752" i="5"/>
  <c r="F48" i="6"/>
  <c r="I48" i="6"/>
  <c r="L1767" i="5"/>
  <c r="L1824" i="5"/>
  <c r="L1286" i="5"/>
  <c r="L1789" i="5"/>
  <c r="F25" i="6"/>
  <c r="L734" i="5"/>
  <c r="L634" i="5"/>
  <c r="L1090" i="5"/>
  <c r="L936" i="5"/>
  <c r="L224" i="5"/>
  <c r="L514" i="5"/>
  <c r="L1716" i="5"/>
  <c r="L821" i="5"/>
  <c r="L314" i="3"/>
  <c r="L1654" i="3"/>
  <c r="L301" i="5"/>
  <c r="L990" i="5"/>
  <c r="L787" i="3"/>
  <c r="L210" i="3"/>
  <c r="L363" i="5"/>
  <c r="L116" i="3"/>
  <c r="L856" i="3"/>
  <c r="L1014" i="5"/>
  <c r="L1030" i="5"/>
  <c r="L1710" i="5"/>
  <c r="L1320" i="3"/>
  <c r="L687" i="3"/>
  <c r="L425" i="3"/>
  <c r="I11" i="4"/>
  <c r="L1121" i="3"/>
  <c r="L498" i="3"/>
  <c r="L781" i="3"/>
  <c r="L28" i="3"/>
  <c r="L110" i="3"/>
  <c r="I45" i="4"/>
  <c r="I13" i="4"/>
  <c r="I14" i="4"/>
  <c r="I24" i="4"/>
  <c r="L38" i="5"/>
  <c r="L1926" i="5"/>
  <c r="L1193" i="5"/>
  <c r="L1186" i="5"/>
  <c r="L298" i="5"/>
  <c r="L986" i="5"/>
  <c r="L976" i="5"/>
  <c r="L413" i="5"/>
  <c r="L2580" i="5"/>
  <c r="L816" i="5"/>
  <c r="L1978" i="5"/>
  <c r="L723" i="5"/>
  <c r="L1079" i="5"/>
  <c r="L1366" i="5"/>
  <c r="L626" i="5"/>
  <c r="L218" i="5"/>
  <c r="L505" i="5"/>
  <c r="L1467" i="5"/>
  <c r="L1551" i="5"/>
  <c r="L1539" i="5"/>
  <c r="L925" i="5"/>
  <c r="L1274" i="5"/>
  <c r="L963" i="3"/>
  <c r="L1574" i="3"/>
  <c r="L353" i="5"/>
  <c r="L468" i="3"/>
  <c r="L296" i="5"/>
  <c r="L1572" i="3"/>
  <c r="I32" i="4"/>
  <c r="L1371" i="3"/>
  <c r="L1705" i="3"/>
  <c r="H45" i="4"/>
  <c r="G14" i="4"/>
  <c r="I44" i="4"/>
  <c r="L2091" i="3"/>
  <c r="L1818" i="5"/>
  <c r="L1973" i="5"/>
  <c r="L637" i="3"/>
  <c r="F21" i="4"/>
  <c r="L662" i="3"/>
  <c r="H21" i="4"/>
  <c r="I21" i="4"/>
  <c r="L680" i="3"/>
  <c r="L683" i="3"/>
  <c r="L715" i="3"/>
  <c r="L814" i="5"/>
  <c r="L1117" i="3"/>
  <c r="I26" i="4"/>
  <c r="L502" i="5"/>
  <c r="L1462" i="5"/>
  <c r="L2554" i="5"/>
  <c r="L2605" i="5"/>
  <c r="L2603" i="5"/>
  <c r="L720" i="5"/>
  <c r="L1702" i="5"/>
  <c r="L2607" i="5"/>
  <c r="L624" i="5"/>
  <c r="I30" i="6"/>
  <c r="L1536" i="5"/>
  <c r="L1180" i="5"/>
  <c r="L917" i="5"/>
  <c r="L1362" i="5"/>
  <c r="L1077" i="5"/>
  <c r="L1628" i="5"/>
  <c r="L2552" i="5"/>
  <c r="L1902" i="3"/>
  <c r="L259" i="3"/>
  <c r="H12" i="4"/>
  <c r="L2586" i="5"/>
  <c r="L2578" i="5"/>
  <c r="L2588" i="5"/>
  <c r="I23" i="4"/>
  <c r="L1419" i="3"/>
  <c r="L2029" i="3"/>
  <c r="I54" i="4"/>
  <c r="L1570" i="3"/>
  <c r="L1582" i="3"/>
  <c r="H18" i="4"/>
  <c r="L1193" i="3"/>
  <c r="I43" i="4"/>
  <c r="L1643" i="3"/>
  <c r="H44" i="4"/>
  <c r="L166" i="5"/>
  <c r="L1266" i="5"/>
  <c r="L462" i="3"/>
  <c r="L1813" i="5"/>
  <c r="L1895" i="5"/>
  <c r="I47" i="6"/>
  <c r="I10" i="4"/>
  <c r="I17" i="4"/>
  <c r="A10" i="6"/>
  <c r="A11" i="6"/>
  <c r="A12" i="6"/>
  <c r="A13" i="6"/>
  <c r="A14" i="6"/>
  <c r="A15" i="6"/>
  <c r="A16" i="6"/>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6" i="6"/>
  <c r="A57" i="6"/>
  <c r="A58" i="6"/>
  <c r="A59" i="6"/>
  <c r="A60" i="6"/>
  <c r="A61" i="6"/>
  <c r="A62" i="6"/>
  <c r="A63" i="6"/>
  <c r="A64" i="6"/>
  <c r="A65" i="6"/>
  <c r="L2138" i="3"/>
  <c r="H46" i="4"/>
  <c r="G13" i="4"/>
  <c r="L2089" i="3"/>
  <c r="L1811" i="5"/>
  <c r="L812" i="5"/>
  <c r="L1856" i="5"/>
  <c r="F47" i="6"/>
  <c r="L1523" i="3"/>
  <c r="L1350" i="5"/>
  <c r="I39" i="6"/>
  <c r="L423" i="3"/>
  <c r="L1368" i="3"/>
  <c r="G43" i="4"/>
  <c r="H23" i="4"/>
  <c r="L1113" i="3"/>
  <c r="L294" i="5"/>
  <c r="L486" i="3"/>
  <c r="H17" i="4"/>
  <c r="H10" i="4"/>
  <c r="L457" i="3"/>
  <c r="L1969" i="5"/>
  <c r="L768" i="5"/>
  <c r="L257" i="3"/>
  <c r="F12" i="4"/>
  <c r="L948" i="3"/>
  <c r="H26" i="4"/>
  <c r="L269" i="3"/>
  <c r="L164" i="5"/>
  <c r="L497" i="5"/>
  <c r="L126" i="5"/>
  <c r="L712" i="5"/>
  <c r="L910" i="5"/>
  <c r="H53" i="4"/>
  <c r="L1465" i="3"/>
  <c r="H38" i="4"/>
  <c r="L2013" i="5"/>
  <c r="L2006" i="5"/>
  <c r="F51" i="6"/>
  <c r="I51" i="6"/>
  <c r="H51" i="6"/>
  <c r="L49" i="3"/>
  <c r="F8" i="4"/>
  <c r="L2023" i="3"/>
  <c r="L493" i="5"/>
  <c r="L2055" i="3"/>
  <c r="L1550" i="3"/>
  <c r="L827" i="3"/>
  <c r="L452" i="3"/>
  <c r="L420" i="3"/>
  <c r="L356" i="3"/>
  <c r="D14" i="4"/>
  <c r="L907" i="5"/>
  <c r="L1253" i="5"/>
  <c r="L1248" i="5"/>
  <c r="L1241" i="5"/>
  <c r="H38" i="6"/>
  <c r="L1256" i="5"/>
  <c r="L1065" i="5"/>
  <c r="L1964" i="5"/>
  <c r="L1056" i="5"/>
  <c r="H36" i="6"/>
  <c r="I36" i="6"/>
  <c r="L890" i="3"/>
  <c r="F24" i="4"/>
  <c r="L1363" i="3"/>
  <c r="L361" i="3"/>
  <c r="L2087" i="3"/>
  <c r="L1108" i="3"/>
  <c r="L1318" i="3"/>
  <c r="L1314" i="3"/>
  <c r="L756" i="3"/>
  <c r="L816" i="3"/>
  <c r="G23" i="4"/>
  <c r="L402" i="3"/>
  <c r="F14" i="4"/>
  <c r="I46" i="6"/>
  <c r="L1270" i="3"/>
  <c r="L1281" i="3"/>
  <c r="G10" i="4"/>
  <c r="L810" i="5"/>
  <c r="H27" i="4"/>
  <c r="L128" i="5"/>
  <c r="L124" i="5"/>
  <c r="L135" i="5"/>
  <c r="D23" i="6"/>
  <c r="L614" i="5"/>
  <c r="I41" i="6"/>
  <c r="L1457" i="5"/>
  <c r="L1449" i="5"/>
  <c r="L211" i="5"/>
  <c r="L208" i="5"/>
  <c r="L33" i="5"/>
  <c r="L31" i="5"/>
  <c r="L1523" i="5"/>
  <c r="L1618" i="5"/>
  <c r="L2140" i="3"/>
  <c r="L2136" i="3"/>
  <c r="L599" i="5"/>
  <c r="H28" i="6"/>
  <c r="L592" i="5"/>
  <c r="L1586" i="5"/>
  <c r="L2144" i="3"/>
  <c r="L288" i="5"/>
  <c r="I19" i="6"/>
  <c r="L1828" i="3"/>
  <c r="G46" i="4"/>
  <c r="L1814" i="3"/>
  <c r="F46" i="4"/>
  <c r="L393" i="5"/>
  <c r="L170" i="5"/>
  <c r="L100" i="5"/>
  <c r="L894" i="5"/>
  <c r="I33" i="6"/>
  <c r="I18" i="6"/>
  <c r="L1104" i="3"/>
  <c r="L82" i="3"/>
  <c r="L153" i="3"/>
  <c r="F10" i="4"/>
  <c r="I45" i="6"/>
  <c r="L194" i="5"/>
  <c r="L1810" i="3"/>
  <c r="I29" i="4"/>
  <c r="H18" i="6"/>
  <c r="L182" i="5"/>
  <c r="L1868" i="3"/>
  <c r="E46" i="4"/>
  <c r="L2049" i="3"/>
  <c r="L2018" i="3"/>
  <c r="H58" i="4"/>
  <c r="L1397" i="3"/>
  <c r="L1437" i="5"/>
  <c r="L484" i="5"/>
  <c r="I26" i="6"/>
  <c r="L25" i="5"/>
  <c r="L1673" i="3"/>
  <c r="I40" i="4"/>
  <c r="L1228" i="3"/>
  <c r="F33" i="4"/>
  <c r="F23" i="4"/>
  <c r="F18" i="6"/>
  <c r="L270" i="5"/>
  <c r="L1328" i="3"/>
  <c r="F34" i="4"/>
  <c r="G27" i="4"/>
  <c r="L1933" i="3"/>
  <c r="L918" i="3"/>
  <c r="E26" i="4"/>
  <c r="L1962" i="5"/>
  <c r="L488" i="5"/>
  <c r="L479" i="5"/>
  <c r="H26" i="6"/>
  <c r="L850" i="5"/>
  <c r="F32" i="6"/>
  <c r="L1684" i="3"/>
  <c r="L1745" i="3"/>
  <c r="F45" i="4"/>
  <c r="L1360" i="3"/>
  <c r="I29" i="6"/>
  <c r="L928" i="3"/>
  <c r="G41" i="4"/>
  <c r="L285" i="3"/>
  <c r="F13" i="4"/>
  <c r="L2122" i="3"/>
  <c r="L2118" i="3"/>
  <c r="L2114" i="3"/>
  <c r="L2112" i="3"/>
  <c r="L2083" i="3"/>
  <c r="L2101" i="3"/>
  <c r="L1462" i="3"/>
  <c r="L2051" i="3"/>
  <c r="L2072" i="3"/>
  <c r="L1188" i="3"/>
  <c r="L164" i="3"/>
  <c r="L246" i="3"/>
  <c r="L576" i="3"/>
  <c r="L161" i="5"/>
  <c r="F32" i="4"/>
  <c r="L1217" i="3"/>
  <c r="F11" i="4"/>
  <c r="L998" i="3"/>
  <c r="F26" i="4"/>
  <c r="L2126" i="3"/>
  <c r="L172" i="5"/>
  <c r="L473" i="5"/>
  <c r="L1041" i="5"/>
  <c r="F36" i="6"/>
  <c r="L870" i="5"/>
  <c r="L962" i="5"/>
  <c r="F33" i="6"/>
  <c r="L550" i="5"/>
  <c r="F26" i="6"/>
  <c r="L1459" i="3"/>
  <c r="L1485" i="3"/>
  <c r="L1356" i="3"/>
  <c r="L1384" i="3"/>
  <c r="L449" i="3"/>
  <c r="L473" i="3"/>
  <c r="L438" i="3"/>
  <c r="I15" i="4"/>
  <c r="L1952" i="3"/>
  <c r="G54" i="4"/>
  <c r="L1424" i="5"/>
  <c r="L1232" i="5"/>
  <c r="L687" i="5"/>
  <c r="L1329" i="5"/>
  <c r="F39" i="6"/>
  <c r="L2564" i="5"/>
  <c r="L2562" i="5"/>
  <c r="L2550" i="5"/>
  <c r="L1317" i="5"/>
  <c r="F38" i="6"/>
  <c r="L755" i="5"/>
  <c r="F29" i="6"/>
  <c r="L1996" i="5"/>
  <c r="F50" i="6"/>
  <c r="L2567" i="5"/>
  <c r="L2537" i="5"/>
  <c r="L2535" i="5"/>
  <c r="L2529" i="5"/>
  <c r="L2527" i="5"/>
  <c r="L2521" i="5"/>
  <c r="L2540" i="5"/>
  <c r="L21" i="5"/>
  <c r="L57" i="5"/>
  <c r="I31" i="6"/>
  <c r="L840" i="5"/>
  <c r="L1143" i="3"/>
  <c r="I43" i="6"/>
  <c r="L280" i="3"/>
  <c r="L1058" i="3"/>
  <c r="F27" i="4"/>
  <c r="L347" i="3"/>
  <c r="D13" i="4"/>
  <c r="L1847" i="5"/>
  <c r="F15" i="6"/>
  <c r="L319" i="5"/>
  <c r="F19" i="6"/>
  <c r="L2511" i="5"/>
  <c r="L2032" i="5"/>
  <c r="L2043" i="5"/>
  <c r="L1912" i="5"/>
  <c r="L1906" i="5"/>
  <c r="F49" i="6"/>
  <c r="L2039" i="3"/>
  <c r="P9" i="6"/>
  <c r="H49" i="6"/>
  <c r="L1939" i="5"/>
  <c r="L677" i="5"/>
  <c r="F28" i="6"/>
  <c r="L1672" i="5"/>
  <c r="L1669" i="5"/>
  <c r="L1667" i="5"/>
  <c r="L1665" i="5"/>
  <c r="L1663" i="5"/>
  <c r="L1616" i="5"/>
  <c r="L1598" i="5"/>
  <c r="L1596" i="5"/>
  <c r="L1412" i="5"/>
  <c r="L1132" i="5"/>
  <c r="L855" i="5"/>
  <c r="L860" i="5"/>
  <c r="L765" i="5"/>
  <c r="L789" i="5"/>
  <c r="L564" i="5"/>
  <c r="L562" i="5"/>
  <c r="L566" i="5"/>
  <c r="L333" i="5"/>
  <c r="L331" i="5"/>
  <c r="L149" i="5"/>
  <c r="L147" i="5"/>
  <c r="L151" i="5"/>
  <c r="L104" i="5"/>
  <c r="L102" i="5"/>
  <c r="L88" i="5"/>
  <c r="L86" i="5"/>
  <c r="L90" i="5"/>
  <c r="L72" i="5"/>
  <c r="L70" i="5"/>
  <c r="L74" i="5"/>
  <c r="L9" i="5"/>
  <c r="L7" i="5"/>
  <c r="L11" i="5"/>
  <c r="L1999" i="3"/>
  <c r="L1997" i="3"/>
  <c r="L1984" i="3"/>
  <c r="L1986" i="3"/>
  <c r="L1982" i="3"/>
  <c r="L1980" i="3"/>
  <c r="L1967" i="3"/>
  <c r="L1969" i="3"/>
  <c r="L1965" i="3"/>
  <c r="L1963" i="3"/>
  <c r="L1896" i="3"/>
  <c r="L1915" i="3"/>
  <c r="L1883" i="3"/>
  <c r="L1885" i="3"/>
  <c r="L1881" i="3"/>
  <c r="L1879" i="3"/>
  <c r="L1797" i="3"/>
  <c r="L1799" i="3"/>
  <c r="L1795" i="3"/>
  <c r="L1790" i="3"/>
  <c r="L1777" i="3"/>
  <c r="L1779" i="3"/>
  <c r="L1775" i="3"/>
  <c r="L1773" i="3"/>
  <c r="L1760" i="3"/>
  <c r="L1762" i="3"/>
  <c r="L1758" i="3"/>
  <c r="L1756" i="3"/>
  <c r="L1625" i="3"/>
  <c r="L1609" i="3"/>
  <c r="L1596" i="3"/>
  <c r="L1594" i="3"/>
  <c r="L1592" i="3"/>
  <c r="L1558" i="3"/>
  <c r="L1536" i="3"/>
  <c r="L1500" i="3"/>
  <c r="L1502" i="3"/>
  <c r="L1498" i="3"/>
  <c r="L1496" i="3"/>
  <c r="L1448" i="3"/>
  <c r="L1400" i="3"/>
  <c r="L1402" i="3"/>
  <c r="L1395" i="3"/>
  <c r="L1343" i="3"/>
  <c r="L1341" i="3"/>
  <c r="L1339" i="3"/>
  <c r="L1296" i="3"/>
  <c r="L1294" i="3"/>
  <c r="L1292" i="3"/>
  <c r="L1234" i="3"/>
  <c r="L1175" i="3"/>
  <c r="L1173" i="3"/>
  <c r="L1171" i="3"/>
  <c r="L1158" i="3"/>
  <c r="L1156" i="3"/>
  <c r="L1154" i="3"/>
  <c r="L1076" i="3"/>
  <c r="L1078" i="3"/>
  <c r="L1074" i="3"/>
  <c r="L905" i="3"/>
  <c r="L907" i="3"/>
  <c r="L903" i="3"/>
  <c r="L901" i="3"/>
  <c r="L736" i="3"/>
  <c r="L728" i="3"/>
  <c r="L726" i="3"/>
  <c r="L624" i="3"/>
  <c r="L615" i="3"/>
  <c r="L597" i="3"/>
  <c r="L589" i="3"/>
  <c r="L587" i="3"/>
  <c r="L484" i="3"/>
  <c r="L1157" i="5"/>
  <c r="I37" i="6"/>
  <c r="H37" i="6"/>
  <c r="L1259" i="3"/>
  <c r="G33" i="4"/>
  <c r="L1629" i="3"/>
  <c r="F43" i="4"/>
  <c r="L515" i="3"/>
  <c r="F17" i="4"/>
  <c r="L1651" i="5"/>
  <c r="L1600" i="5"/>
  <c r="L1298" i="3"/>
  <c r="L421" i="5"/>
  <c r="L106" i="5"/>
  <c r="L2003" i="3"/>
  <c r="L1598" i="3"/>
  <c r="L1560" i="3"/>
  <c r="L1345" i="3"/>
  <c r="L1177" i="3"/>
  <c r="L1160" i="3"/>
  <c r="L738" i="3"/>
  <c r="L626" i="3"/>
  <c r="L599" i="3"/>
  <c r="L1440" i="5"/>
  <c r="L1491" i="5"/>
  <c r="L1686" i="5"/>
  <c r="L973" i="5"/>
  <c r="L1001" i="5"/>
  <c r="L337" i="5"/>
  <c r="L1674" i="5"/>
  <c r="L1144" i="5"/>
  <c r="F37" i="6"/>
  <c r="F34" i="6"/>
  <c r="L1741" i="5"/>
  <c r="F46" i="6"/>
  <c r="D93" i="4"/>
  <c r="P8" i="4"/>
  <c r="O93" i="4"/>
  <c r="L1220" i="5"/>
  <c r="E93" i="4"/>
  <c r="F93" i="4"/>
  <c r="H93" i="4"/>
  <c r="I93" i="4"/>
  <c r="P96" i="6"/>
  <c r="M93" i="4"/>
  <c r="M94" i="4"/>
  <c r="L2238" i="3"/>
  <c r="G64" i="4"/>
  <c r="N93" i="4"/>
  <c r="G94" i="4"/>
  <c r="G93" i="4"/>
  <c r="L93" i="4"/>
</calcChain>
</file>

<file path=xl/sharedStrings.xml><?xml version="1.0" encoding="utf-8"?>
<sst xmlns="http://schemas.openxmlformats.org/spreadsheetml/2006/main" count="7946" uniqueCount="1855">
  <si>
    <t>Tipo:</t>
  </si>
  <si>
    <t xml:space="preserve">Modelo :  </t>
  </si>
  <si>
    <t>Nombre de las fuentes de financiamiento</t>
  </si>
  <si>
    <t>Mes</t>
  </si>
  <si>
    <t>Día</t>
  </si>
  <si>
    <t>Tipo y no. de póliza</t>
  </si>
  <si>
    <t>Kilometraje</t>
  </si>
  <si>
    <t>Tipo de servicio</t>
  </si>
  <si>
    <t>Concepto del servicio y refacciones adquiridas</t>
  </si>
  <si>
    <t>Taller o empresa responsable</t>
  </si>
  <si>
    <t>Fecha de salida del taller</t>
  </si>
  <si>
    <t>No. de factura</t>
  </si>
  <si>
    <t>Importe</t>
  </si>
  <si>
    <t>Nombre y cargo del personal que certifica el servicio</t>
  </si>
  <si>
    <t>Formato: FI-06</t>
  </si>
  <si>
    <t>No. Inventario</t>
  </si>
  <si>
    <t>vehículo</t>
  </si>
  <si>
    <t>Acumulado</t>
  </si>
  <si>
    <t>ELABORÓ:</t>
  </si>
  <si>
    <t>REVISÓ Y AUTORIZÓ:</t>
  </si>
  <si>
    <t>REVISÓ:</t>
  </si>
  <si>
    <t>ENERO</t>
  </si>
  <si>
    <t xml:space="preserve">Fecha de ingreso y salida del taller </t>
  </si>
  <si>
    <t>E   N   E    R   O</t>
  </si>
  <si>
    <t>F  E  B  R  E  R  O</t>
  </si>
  <si>
    <t>M A R Z O</t>
  </si>
  <si>
    <t>ABRIL</t>
  </si>
  <si>
    <t>MAYO</t>
  </si>
  <si>
    <t>JUNIO</t>
  </si>
  <si>
    <t>JULIO</t>
  </si>
  <si>
    <t>AGOSTO</t>
  </si>
  <si>
    <t>SEPTIEMBRE</t>
  </si>
  <si>
    <t>OCTUBRE</t>
  </si>
  <si>
    <t>NOVIEMBRE</t>
  </si>
  <si>
    <t>Total acumulado</t>
  </si>
  <si>
    <t xml:space="preserve">M.T.E. HELEN GÓMEZ MARTÍNEZ </t>
  </si>
  <si>
    <t xml:space="preserve">LIC. HÉCTOR CRUZ OLGUÍN </t>
  </si>
  <si>
    <t xml:space="preserve">C. GUADALUPE URIBE MORENO </t>
  </si>
  <si>
    <t>TESORERA MUNICIPAL</t>
  </si>
  <si>
    <t>PRESIDENTE MUNICIPAL</t>
  </si>
  <si>
    <t>SINDICO MUNICIPAL</t>
  </si>
  <si>
    <t>E N E R O</t>
  </si>
  <si>
    <t xml:space="preserve">ABRIL </t>
  </si>
  <si>
    <t>Modelo: 1989</t>
  </si>
  <si>
    <t xml:space="preserve">JUNIO </t>
  </si>
  <si>
    <t>Placas:</t>
  </si>
  <si>
    <t xml:space="preserve">Placas: </t>
  </si>
  <si>
    <t>Modelo: 1997</t>
  </si>
  <si>
    <t>NO. DE INVENTARIO :</t>
  </si>
  <si>
    <t xml:space="preserve">No. de serie: </t>
  </si>
  <si>
    <t xml:space="preserve">Modelo: </t>
  </si>
  <si>
    <t xml:space="preserve">No. de serie : </t>
  </si>
  <si>
    <t>ALMACEN</t>
  </si>
  <si>
    <t xml:space="preserve">Modelo : </t>
  </si>
  <si>
    <t xml:space="preserve">MUNICIPIO DE: ACTOPAN, HGO. </t>
  </si>
  <si>
    <t>ACUMULADO DE REPARACIÓN Y  MANTENIMIENTO CORRECTIVO Y/O PREVENTIVO DEL PARQUE VEHICULAR O MAQUINARIA Y EQUIPO</t>
  </si>
  <si>
    <t>Fuente de financiamiento: REPO</t>
  </si>
  <si>
    <t xml:space="preserve">VEHICULO </t>
  </si>
  <si>
    <t xml:space="preserve">ENERO </t>
  </si>
  <si>
    <t xml:space="preserve">FEBRERO </t>
  </si>
  <si>
    <t>MARZO</t>
  </si>
  <si>
    <t>DICIEMBRE</t>
  </si>
  <si>
    <t>TOTAL</t>
  </si>
  <si>
    <t>I-1-113-12</t>
  </si>
  <si>
    <t>FORD / EXPLORER</t>
  </si>
  <si>
    <t>II-11-117-08</t>
  </si>
  <si>
    <t>DINA 2 / TORTON VOLTEO</t>
  </si>
  <si>
    <t>II-11-118-08</t>
  </si>
  <si>
    <t>DINA 3 / TORTON VOLTEO</t>
  </si>
  <si>
    <t>II-11-123-08</t>
  </si>
  <si>
    <t>VIBRO BROS / COMPACTADOR</t>
  </si>
  <si>
    <t>II-11-128-12</t>
  </si>
  <si>
    <t>MOTOCONFORMADORA  140K  / CATERPILAR</t>
  </si>
  <si>
    <t>II-11-129-12</t>
  </si>
  <si>
    <t>DINA/  PIPA 4</t>
  </si>
  <si>
    <t>IV-3-001-08</t>
  </si>
  <si>
    <t>FORD BLANCO / RANGER 1996</t>
  </si>
  <si>
    <t>IV-3-003-08</t>
  </si>
  <si>
    <t>FORD / ESTACAS "A"</t>
  </si>
  <si>
    <t>IV-3-004-08</t>
  </si>
  <si>
    <t>FORD / ESTACAS "B"</t>
  </si>
  <si>
    <t>IV-3-006-08</t>
  </si>
  <si>
    <t>FORD  /  PLUMA 1984</t>
  </si>
  <si>
    <t>IV-3-008-08</t>
  </si>
  <si>
    <t>FORD  ROJO / PIPA 91</t>
  </si>
  <si>
    <t>IV-3-010-08</t>
  </si>
  <si>
    <t>FORD / REC. BAS 02</t>
  </si>
  <si>
    <t>IV-3-011-08</t>
  </si>
  <si>
    <t>FORD / REC. BAS 01</t>
  </si>
  <si>
    <t>IV-3-012-08</t>
  </si>
  <si>
    <t>FORD PICK UP 9 / DINA 1</t>
  </si>
  <si>
    <t>IV-3-013-08</t>
  </si>
  <si>
    <t>FORD PICK UP 7 / PIPA 5</t>
  </si>
  <si>
    <t>IV-3-014-08</t>
  </si>
  <si>
    <t>FORD COMODIN / DINA</t>
  </si>
  <si>
    <t>IV-3-016-08</t>
  </si>
  <si>
    <t>IV-3-017-08</t>
  </si>
  <si>
    <t>KODIAK AMARILLO/ CHEVROLET</t>
  </si>
  <si>
    <t>IV-3-018-08</t>
  </si>
  <si>
    <t>FORD F-450 / REC. BAS 4071</t>
  </si>
  <si>
    <t>IV-3-019-08</t>
  </si>
  <si>
    <t>IV-3-020-08</t>
  </si>
  <si>
    <t>FORD F-450 / REC. BAS 2008 4075</t>
  </si>
  <si>
    <t>IV-3-021-08</t>
  </si>
  <si>
    <t>FORD F-350 / U. MED. MOVIL</t>
  </si>
  <si>
    <t>IV-3-022-08</t>
  </si>
  <si>
    <t>IV-3-030-10</t>
  </si>
  <si>
    <t>DODGE / RAM 691 BLANCO</t>
  </si>
  <si>
    <t>IV-13-007-08</t>
  </si>
  <si>
    <t>FORD / PLUMA 1996</t>
  </si>
  <si>
    <t>V-3-022-08</t>
  </si>
  <si>
    <t>NISSAN / DOBLE CABINA</t>
  </si>
  <si>
    <t>V-3-114-08</t>
  </si>
  <si>
    <t>FORD / PICK UP 1993</t>
  </si>
  <si>
    <t>V-13-116-08</t>
  </si>
  <si>
    <t>FORD / PICK UP LOBO</t>
  </si>
  <si>
    <t>IX-5-012-08</t>
  </si>
  <si>
    <t>FORD /  PICK UP</t>
  </si>
  <si>
    <t>XIV-1-022-08</t>
  </si>
  <si>
    <t>XX-1-020-11</t>
  </si>
  <si>
    <t>FORD  / TURIBUS</t>
  </si>
  <si>
    <t>XXVI-1-018-08</t>
  </si>
  <si>
    <t>XXVI-1-019-12</t>
  </si>
  <si>
    <t>CAMION INTERNACIONAL CEMSA</t>
  </si>
  <si>
    <t xml:space="preserve"> INTERNATIONAL MCNELIUS</t>
  </si>
  <si>
    <t>RENTADO</t>
  </si>
  <si>
    <t>RETRO 2008  320</t>
  </si>
  <si>
    <t>VACTOR D-8</t>
  </si>
  <si>
    <t>IX-5-004-08</t>
  </si>
  <si>
    <t>CHEVROLET PICK UP</t>
  </si>
  <si>
    <t xml:space="preserve"> XXIV-5-061-08</t>
  </si>
  <si>
    <t>FMC ROJO TANQUE BOMBA</t>
  </si>
  <si>
    <t>FORD PIPA 1978</t>
  </si>
  <si>
    <t>TRACTOR D-7</t>
  </si>
  <si>
    <t>EXCAVADORA 2.25</t>
  </si>
  <si>
    <t>DODGE RAM 1997</t>
  </si>
  <si>
    <t>DODGE RAM 693</t>
  </si>
  <si>
    <t>LIC. HECTOR CRUZ OLGUIN</t>
  </si>
  <si>
    <t>MA. GUADALUPE URIBE  MORENO</t>
  </si>
  <si>
    <t xml:space="preserve">  </t>
  </si>
  <si>
    <t>A B R I L</t>
  </si>
  <si>
    <t>No. de serie:</t>
  </si>
  <si>
    <t xml:space="preserve">No.de serie: </t>
  </si>
  <si>
    <t>NO. DE INVENTARIO:</t>
  </si>
  <si>
    <t>Placas: 937</t>
  </si>
  <si>
    <t>BERNABE PORTILLO HERNANDEZ</t>
  </si>
  <si>
    <t>Tipo: FMC</t>
  </si>
  <si>
    <t>01-080</t>
  </si>
  <si>
    <t>Fuente de financiamiento: FAFM</t>
  </si>
  <si>
    <t xml:space="preserve">TOTAL </t>
  </si>
  <si>
    <t>IX-5-003-08</t>
  </si>
  <si>
    <t>CHEVROLET / PICK UP</t>
  </si>
  <si>
    <t>IX-5-005-08</t>
  </si>
  <si>
    <t>CHEVROLET / PICK UP 437</t>
  </si>
  <si>
    <t>IX-5-006-08</t>
  </si>
  <si>
    <t>IX-5-009-08</t>
  </si>
  <si>
    <t>FORD / PICK UP</t>
  </si>
  <si>
    <t>IX-5-018-09</t>
  </si>
  <si>
    <t>DODGE / RAM</t>
  </si>
  <si>
    <t>DODGE / RAM 309</t>
  </si>
  <si>
    <t>IX-5-020-09</t>
  </si>
  <si>
    <t>IX-5-021-09</t>
  </si>
  <si>
    <t>IX-5-022-09</t>
  </si>
  <si>
    <t>DODGE / RAM 353</t>
  </si>
  <si>
    <t>IX-5-023-09</t>
  </si>
  <si>
    <t>DODGE / RAM GRUA</t>
  </si>
  <si>
    <t>IX-9-024-12</t>
  </si>
  <si>
    <t>CHEVROLET / PICK UP 440</t>
  </si>
  <si>
    <t>XXIV-5-060-08</t>
  </si>
  <si>
    <t>CHEVROLET / AMBULANCIA 1504</t>
  </si>
  <si>
    <t>XXIV-5-061-08</t>
  </si>
  <si>
    <t>FMC / TANQUE BOMBA</t>
  </si>
  <si>
    <t>XXIV-5-062-08</t>
  </si>
  <si>
    <t>FORD  / AMBULANCIA 212</t>
  </si>
  <si>
    <t>XXIV-5-070-09</t>
  </si>
  <si>
    <t>AMBULANCIA FORD / PICK UP</t>
  </si>
  <si>
    <t>FORD AMBULANCIA 357</t>
  </si>
  <si>
    <t>XXIV-5-071-09</t>
  </si>
  <si>
    <t>FORD / MOTOBOMBA</t>
  </si>
  <si>
    <t>XXV-5-063-08</t>
  </si>
  <si>
    <t>PATRULLA NUEVA 001</t>
  </si>
  <si>
    <t xml:space="preserve"> NISSAN  FORMTIER EX AGUILA 1</t>
  </si>
  <si>
    <t>IX-9-026-15</t>
  </si>
  <si>
    <t xml:space="preserve"> NISSAN  FORMTIER EX AGUILA 2</t>
  </si>
  <si>
    <t>NISSSN FOMTIER EX AGUILA 3</t>
  </si>
  <si>
    <t>CAMIÓN PIERCE 003</t>
  </si>
  <si>
    <t>PATRULLA CHEVROLET SILVERADO 284</t>
  </si>
  <si>
    <t>DODGE RAM AMBULANCIA 1133</t>
  </si>
  <si>
    <t>PATRULLA CHEVROLET 937</t>
  </si>
  <si>
    <t>PATRULLA CHEVROLET 834</t>
  </si>
  <si>
    <t>PATRULLA CHEVROLET 462</t>
  </si>
  <si>
    <t>PATRULLA CHEVROLET 683</t>
  </si>
  <si>
    <t>PATRULLA CHEVROLET 744</t>
  </si>
  <si>
    <t>PATRULLA UNIDAD 458</t>
  </si>
  <si>
    <t>CAMIÓN FMC 83</t>
  </si>
  <si>
    <t>PATRULLA NISSAN 01-080</t>
  </si>
  <si>
    <t>Tipo: DELTA 01</t>
  </si>
  <si>
    <t>Modelo: 2017</t>
  </si>
  <si>
    <t>No.de serie: 5YFBPRHE0HP628361</t>
  </si>
  <si>
    <t>Tipo: DELTA 02</t>
  </si>
  <si>
    <t>No.de serie: 5YFBPRHE7HP689111</t>
  </si>
  <si>
    <t>Tipo: DELTA 03</t>
  </si>
  <si>
    <t>No.de serie: 5YFBPRHE7HP695202</t>
  </si>
  <si>
    <t>NO. DE INVENTARIO:IX-5-038-17</t>
  </si>
  <si>
    <t>NO. DE INVENTARIO: IX-5-037-17</t>
  </si>
  <si>
    <t>NO. DE INVENTARIO:IX-5-036-17</t>
  </si>
  <si>
    <t>IX-5-036-17</t>
  </si>
  <si>
    <t>IX-5-037-17</t>
  </si>
  <si>
    <t>IX-5-038-17</t>
  </si>
  <si>
    <t>IX-5-045-17</t>
  </si>
  <si>
    <t>NISSAN NP300 FRONTIER 01-109</t>
  </si>
  <si>
    <t>IX-5-046-17</t>
  </si>
  <si>
    <t>NISSAN NP300 FRONTIER 01-1133</t>
  </si>
  <si>
    <t xml:space="preserve">Vehículo:BICICLETA </t>
  </si>
  <si>
    <t>Tipo:  RAYO 01</t>
  </si>
  <si>
    <t>Modelo: 2018</t>
  </si>
  <si>
    <t>No.de serie:</t>
  </si>
  <si>
    <t>Tipo:  RAYO 02</t>
  </si>
  <si>
    <t>Tipo:  RAYO 03</t>
  </si>
  <si>
    <t>Tipo:  RAYO 04</t>
  </si>
  <si>
    <t>BICICLETA RAYO 01</t>
  </si>
  <si>
    <t>BICICLETA RAYO 02</t>
  </si>
  <si>
    <t>BICICLETA RAYO 03</t>
  </si>
  <si>
    <t>BICICLETA RAYO 04</t>
  </si>
  <si>
    <t>VEHICULO: DINA NO. 02</t>
  </si>
  <si>
    <t>XXVI-1-020-16</t>
  </si>
  <si>
    <t>NISSAN / CAJA 2007</t>
  </si>
  <si>
    <t>SERIE NO. C91LVU47375</t>
  </si>
  <si>
    <t>NO. DE INVENTARIO: XXIV5-7-</t>
  </si>
  <si>
    <t>FORD  / PICK UP 436</t>
  </si>
  <si>
    <t>IX-5-019-08</t>
  </si>
  <si>
    <t>Modelo :  2013</t>
  </si>
  <si>
    <t>No. de serie:3GCMC9CX0DG294642</t>
  </si>
  <si>
    <t>IX-5-025-13</t>
  </si>
  <si>
    <t>1X-9-025-15</t>
  </si>
  <si>
    <t>No. de serie: 93C148VA2EC404649</t>
  </si>
  <si>
    <t>1X-5-028-15</t>
  </si>
  <si>
    <t>No. de serie: E-6822-02</t>
  </si>
  <si>
    <t>XXIV-5-72-15</t>
  </si>
  <si>
    <t>Modelo :  2011</t>
  </si>
  <si>
    <t>No. de serie: 3GCNC9CX5BG248284</t>
  </si>
  <si>
    <t>NO. DE INVENTARIO : IX-5-034-17</t>
  </si>
  <si>
    <t>IX-5-034-17</t>
  </si>
  <si>
    <t>IX-5-035-17</t>
  </si>
  <si>
    <t>Modelo: 2011</t>
  </si>
  <si>
    <t>No.de serie: EGCNC90X5BG259088</t>
  </si>
  <si>
    <t>NO. DE INVENTARIO:IX-5-035-17</t>
  </si>
  <si>
    <t>No.de serie: EGCNC9CXXBG256834</t>
  </si>
  <si>
    <t>NO. DE INVENTARIO:IX-5-029-17</t>
  </si>
  <si>
    <t>IX-5-029-17</t>
  </si>
  <si>
    <t>Modelo: 2009</t>
  </si>
  <si>
    <t>No.de serie: 3GCEC14X89M103462</t>
  </si>
  <si>
    <t>Modelo: 2013</t>
  </si>
  <si>
    <t>No.de serie: 3GCNC9CX1DG184683</t>
  </si>
  <si>
    <t>NO. DE INVENTARIO:IX-5-033-17</t>
  </si>
  <si>
    <t>IX-5-033-17</t>
  </si>
  <si>
    <t>No.de serie: 3GCNC9CX4BG244744</t>
  </si>
  <si>
    <t>NO. DE INVENTARIO:IX-5-031-17</t>
  </si>
  <si>
    <t>1X-5-031-17</t>
  </si>
  <si>
    <t>1X-5-032-17</t>
  </si>
  <si>
    <t>Modelo:  2009</t>
  </si>
  <si>
    <t>No.de serie: 3GCEC114X69M103458</t>
  </si>
  <si>
    <t>Modelo :  2017</t>
  </si>
  <si>
    <t>No. de serie: 3CUD2AXS0HX000435</t>
  </si>
  <si>
    <t>NO. DE INVENTARIO :IX-5-040-17</t>
  </si>
  <si>
    <t>MOTOPATRULLA 002</t>
  </si>
  <si>
    <t>IX-5-040-17</t>
  </si>
  <si>
    <t>No.de serie: 3CUD2AXS8HX000358</t>
  </si>
  <si>
    <t>NO. DE INVENTARIO: IX-5-039-17</t>
  </si>
  <si>
    <t>IX-5-039-17</t>
  </si>
  <si>
    <t>MOTOPATRULLA 03</t>
  </si>
  <si>
    <t>IX-5041-17</t>
  </si>
  <si>
    <t>Modelo:  2017</t>
  </si>
  <si>
    <t>No.de serie: ECUD2AXS3HX000297</t>
  </si>
  <si>
    <t>NO. DE INVENTARIO: IX-5-043-17</t>
  </si>
  <si>
    <t>IX-5-043-17</t>
  </si>
  <si>
    <t>Tipo: 003</t>
  </si>
  <si>
    <t>No.de serie: 3ECUD2AXS7HX000478</t>
  </si>
  <si>
    <t>NO. DE INVENTARIO: IX-5-041-17</t>
  </si>
  <si>
    <t>BICICLETA RAYO 05</t>
  </si>
  <si>
    <t>Tipo:  RAYO 05</t>
  </si>
  <si>
    <t>Tipo:  BLANCA 01</t>
  </si>
  <si>
    <t>BICICLETA BLANCA 01</t>
  </si>
  <si>
    <t>DODGE / RAM 1996 ANTIRRABICO</t>
  </si>
  <si>
    <r>
      <t>Vehículo:</t>
    </r>
    <r>
      <rPr>
        <sz val="7"/>
        <color theme="1"/>
        <rFont val="Calibri"/>
        <family val="2"/>
        <scheme val="minor"/>
      </rPr>
      <t xml:space="preserve"> FORD GRIS PLATA</t>
    </r>
  </si>
  <si>
    <r>
      <t xml:space="preserve">Tipo: </t>
    </r>
    <r>
      <rPr>
        <sz val="7"/>
        <color theme="1"/>
        <rFont val="Calibri"/>
        <family val="2"/>
        <scheme val="minor"/>
      </rPr>
      <t>EXPLORER</t>
    </r>
  </si>
  <si>
    <r>
      <t xml:space="preserve">Modelo :  </t>
    </r>
    <r>
      <rPr>
        <sz val="7"/>
        <color theme="1"/>
        <rFont val="Calibri"/>
        <family val="2"/>
        <scheme val="minor"/>
      </rPr>
      <t>2008</t>
    </r>
  </si>
  <si>
    <r>
      <t xml:space="preserve">Placas: </t>
    </r>
    <r>
      <rPr>
        <sz val="7"/>
        <color theme="1"/>
        <rFont val="Calibri"/>
        <family val="2"/>
        <scheme val="minor"/>
      </rPr>
      <t>s/p</t>
    </r>
  </si>
  <si>
    <r>
      <t>No. de serie</t>
    </r>
    <r>
      <rPr>
        <sz val="7"/>
        <color theme="1"/>
        <rFont val="Calibri"/>
        <family val="2"/>
        <scheme val="minor"/>
      </rPr>
      <t xml:space="preserve"> : 1FMEU65888UB04831</t>
    </r>
  </si>
  <si>
    <r>
      <t>No. de inventario:</t>
    </r>
    <r>
      <rPr>
        <sz val="7"/>
        <color theme="1"/>
        <rFont val="Calibri"/>
        <family val="2"/>
        <scheme val="minor"/>
      </rPr>
      <t xml:space="preserve"> I-1-113-12</t>
    </r>
  </si>
  <si>
    <r>
      <rPr>
        <b/>
        <sz val="7"/>
        <color theme="1"/>
        <rFont val="Calibri"/>
        <family val="2"/>
        <scheme val="minor"/>
      </rPr>
      <t>Tipo:</t>
    </r>
    <r>
      <rPr>
        <sz val="7"/>
        <color theme="1"/>
        <rFont val="Calibri"/>
        <family val="2"/>
        <scheme val="minor"/>
      </rPr>
      <t xml:space="preserve"> TORTON VOLT.</t>
    </r>
  </si>
  <si>
    <r>
      <t xml:space="preserve">Modelo: </t>
    </r>
    <r>
      <rPr>
        <sz val="7"/>
        <color theme="1"/>
        <rFont val="Calibri"/>
        <family val="2"/>
        <scheme val="minor"/>
      </rPr>
      <t>1999</t>
    </r>
  </si>
  <si>
    <r>
      <t xml:space="preserve">Placas: </t>
    </r>
    <r>
      <rPr>
        <sz val="7"/>
        <color theme="1"/>
        <rFont val="Calibri"/>
        <family val="2"/>
        <scheme val="minor"/>
      </rPr>
      <t>S/P</t>
    </r>
  </si>
  <si>
    <r>
      <t>No. de serie</t>
    </r>
    <r>
      <rPr>
        <sz val="7"/>
        <color theme="1"/>
        <rFont val="Calibri"/>
        <family val="2"/>
        <scheme val="minor"/>
      </rPr>
      <t xml:space="preserve"> : 3AASFKFR0X5005203</t>
    </r>
  </si>
  <si>
    <r>
      <t>NO. DE INVENTARIO :</t>
    </r>
    <r>
      <rPr>
        <sz val="7"/>
        <color theme="1"/>
        <rFont val="Calibri"/>
        <family val="2"/>
        <scheme val="minor"/>
      </rPr>
      <t xml:space="preserve"> II-11-117-08</t>
    </r>
  </si>
  <si>
    <r>
      <t xml:space="preserve">Vehículo: </t>
    </r>
    <r>
      <rPr>
        <sz val="7"/>
        <color theme="1"/>
        <rFont val="Calibri"/>
        <family val="2"/>
        <scheme val="minor"/>
      </rPr>
      <t>DINA  BCO. 3</t>
    </r>
  </si>
  <si>
    <r>
      <t>Tipo:</t>
    </r>
    <r>
      <rPr>
        <sz val="7"/>
        <color theme="1"/>
        <rFont val="Calibri"/>
        <family val="2"/>
        <scheme val="minor"/>
      </rPr>
      <t xml:space="preserve"> TORTON VOLT.</t>
    </r>
  </si>
  <si>
    <r>
      <t xml:space="preserve">Modelo :  </t>
    </r>
    <r>
      <rPr>
        <sz val="7"/>
        <color theme="1"/>
        <rFont val="Calibri"/>
        <family val="2"/>
        <scheme val="minor"/>
      </rPr>
      <t>1998</t>
    </r>
  </si>
  <si>
    <r>
      <t>No. de serie</t>
    </r>
    <r>
      <rPr>
        <sz val="7"/>
        <color theme="1"/>
        <rFont val="Calibri"/>
        <family val="2"/>
        <scheme val="minor"/>
      </rPr>
      <t xml:space="preserve"> : 3AASTKFR9WS002324</t>
    </r>
  </si>
  <si>
    <r>
      <t>NO. DE INVENTARIO I</t>
    </r>
    <r>
      <rPr>
        <sz val="7"/>
        <color theme="1"/>
        <rFont val="Calibri"/>
        <family val="2"/>
        <scheme val="minor"/>
      </rPr>
      <t>I-11-118-08</t>
    </r>
  </si>
  <si>
    <r>
      <t xml:space="preserve">Vehículo: </t>
    </r>
    <r>
      <rPr>
        <sz val="7"/>
        <color theme="1"/>
        <rFont val="Calibri"/>
        <family val="2"/>
        <scheme val="minor"/>
      </rPr>
      <t>VIBROS BROSS AMARILLO</t>
    </r>
  </si>
  <si>
    <r>
      <t xml:space="preserve">Tipo: </t>
    </r>
    <r>
      <rPr>
        <sz val="7"/>
        <color theme="1"/>
        <rFont val="Calibri"/>
        <family val="2"/>
        <scheme val="minor"/>
      </rPr>
      <t>COMPACTADOR</t>
    </r>
  </si>
  <si>
    <r>
      <t xml:space="preserve">Modelo: </t>
    </r>
    <r>
      <rPr>
        <sz val="7"/>
        <color theme="1"/>
        <rFont val="Calibri"/>
        <family val="2"/>
        <scheme val="minor"/>
      </rPr>
      <t>1984</t>
    </r>
  </si>
  <si>
    <r>
      <t xml:space="preserve">No. de serie: </t>
    </r>
    <r>
      <rPr>
        <sz val="7"/>
        <color theme="1"/>
        <rFont val="Calibri"/>
        <family val="2"/>
        <scheme val="minor"/>
      </rPr>
      <t>SPV735</t>
    </r>
  </si>
  <si>
    <r>
      <t>NO. DE INVENTARIO:</t>
    </r>
    <r>
      <rPr>
        <sz val="7"/>
        <color theme="1"/>
        <rFont val="Calibri"/>
        <family val="2"/>
        <scheme val="minor"/>
      </rPr>
      <t xml:space="preserve">  II-1-123-08</t>
    </r>
  </si>
  <si>
    <r>
      <t xml:space="preserve">Vehículo: </t>
    </r>
    <r>
      <rPr>
        <sz val="7"/>
        <color theme="1"/>
        <rFont val="Calibri"/>
        <family val="2"/>
        <scheme val="minor"/>
      </rPr>
      <t>MOTOCONFORMADORA AMARRILLO</t>
    </r>
  </si>
  <si>
    <r>
      <t xml:space="preserve">Tipo: </t>
    </r>
    <r>
      <rPr>
        <sz val="7"/>
        <color theme="1"/>
        <rFont val="Calibri"/>
        <family val="2"/>
        <scheme val="minor"/>
      </rPr>
      <t>CATERPILLAR</t>
    </r>
  </si>
  <si>
    <r>
      <t>Modelo:</t>
    </r>
    <r>
      <rPr>
        <sz val="7"/>
        <color theme="1"/>
        <rFont val="Calibri"/>
        <family val="2"/>
        <scheme val="minor"/>
      </rPr>
      <t xml:space="preserve"> 2012 140k</t>
    </r>
  </si>
  <si>
    <r>
      <t xml:space="preserve">No. de serie: </t>
    </r>
    <r>
      <rPr>
        <sz val="7"/>
        <color theme="1"/>
        <rFont val="Calibri"/>
        <family val="2"/>
        <scheme val="minor"/>
      </rPr>
      <t>JPA01382</t>
    </r>
  </si>
  <si>
    <r>
      <t>NO. DE INVENTARIO:</t>
    </r>
    <r>
      <rPr>
        <sz val="7"/>
        <color theme="1"/>
        <rFont val="Calibri"/>
        <family val="2"/>
        <scheme val="minor"/>
      </rPr>
      <t xml:space="preserve">  II-11-128-12</t>
    </r>
  </si>
  <si>
    <r>
      <t>Vehículo:</t>
    </r>
    <r>
      <rPr>
        <sz val="7"/>
        <color theme="1"/>
        <rFont val="Calibri"/>
        <family val="2"/>
        <scheme val="minor"/>
      </rPr>
      <t xml:space="preserve"> DINA  BCO.</t>
    </r>
  </si>
  <si>
    <r>
      <t xml:space="preserve">Tipo: </t>
    </r>
    <r>
      <rPr>
        <sz val="7"/>
        <color theme="1"/>
        <rFont val="Calibri"/>
        <family val="2"/>
        <scheme val="minor"/>
      </rPr>
      <t>PIPA 4</t>
    </r>
  </si>
  <si>
    <r>
      <t xml:space="preserve">No. de serie: </t>
    </r>
    <r>
      <rPr>
        <sz val="7"/>
        <color theme="1"/>
        <rFont val="Calibri"/>
        <family val="2"/>
        <scheme val="minor"/>
      </rPr>
      <t>1HPSDTVN9LH228252</t>
    </r>
  </si>
  <si>
    <r>
      <t>NO. DE INVENTARIO:</t>
    </r>
    <r>
      <rPr>
        <sz val="7"/>
        <color theme="1"/>
        <rFont val="Calibri"/>
        <family val="2"/>
        <scheme val="minor"/>
      </rPr>
      <t xml:space="preserve"> II-11-129-12</t>
    </r>
  </si>
  <si>
    <r>
      <t xml:space="preserve">Vehículo: </t>
    </r>
    <r>
      <rPr>
        <sz val="7"/>
        <color theme="1"/>
        <rFont val="Calibri"/>
        <family val="2"/>
        <scheme val="minor"/>
      </rPr>
      <t>FORD, BLANCO</t>
    </r>
  </si>
  <si>
    <r>
      <t xml:space="preserve">Tipo: </t>
    </r>
    <r>
      <rPr>
        <sz val="7"/>
        <color theme="1"/>
        <rFont val="Calibri"/>
        <family val="2"/>
        <scheme val="minor"/>
      </rPr>
      <t>RANGER</t>
    </r>
  </si>
  <si>
    <r>
      <t xml:space="preserve">Modelo: </t>
    </r>
    <r>
      <rPr>
        <sz val="7"/>
        <color theme="1"/>
        <rFont val="Calibri"/>
        <family val="2"/>
        <scheme val="minor"/>
      </rPr>
      <t>1996</t>
    </r>
  </si>
  <si>
    <r>
      <t>No. de serie:</t>
    </r>
    <r>
      <rPr>
        <sz val="7"/>
        <color theme="1"/>
        <rFont val="Calibri"/>
        <family val="2"/>
        <scheme val="minor"/>
      </rPr>
      <t xml:space="preserve"> 1FTCR0A1TPA85928</t>
    </r>
  </si>
  <si>
    <r>
      <t>NO. DE INVENTARIO:</t>
    </r>
    <r>
      <rPr>
        <sz val="7"/>
        <color theme="1"/>
        <rFont val="Calibri"/>
        <family val="2"/>
        <scheme val="minor"/>
      </rPr>
      <t xml:space="preserve"> IV-3-001-08</t>
    </r>
  </si>
  <si>
    <r>
      <t xml:space="preserve">Vehículo: </t>
    </r>
    <r>
      <rPr>
        <sz val="7"/>
        <color theme="1"/>
        <rFont val="Calibri"/>
        <family val="2"/>
        <scheme val="minor"/>
      </rPr>
      <t>FORD GRIS</t>
    </r>
  </si>
  <si>
    <r>
      <t xml:space="preserve">Tipo: </t>
    </r>
    <r>
      <rPr>
        <sz val="7"/>
        <color theme="1"/>
        <rFont val="Calibri"/>
        <family val="2"/>
        <scheme val="minor"/>
      </rPr>
      <t>ESTACAS "A"</t>
    </r>
  </si>
  <si>
    <r>
      <t xml:space="preserve">Modelo: </t>
    </r>
    <r>
      <rPr>
        <sz val="7"/>
        <color theme="1"/>
        <rFont val="Calibri"/>
        <family val="2"/>
        <scheme val="minor"/>
      </rPr>
      <t>1992</t>
    </r>
  </si>
  <si>
    <r>
      <t xml:space="preserve">Placas: </t>
    </r>
    <r>
      <rPr>
        <sz val="7"/>
        <color theme="1"/>
        <rFont val="Calibri"/>
        <family val="2"/>
        <scheme val="minor"/>
      </rPr>
      <t>HM-55773</t>
    </r>
  </si>
  <si>
    <r>
      <t xml:space="preserve">No. de serie: </t>
    </r>
    <r>
      <rPr>
        <sz val="7"/>
        <color theme="1"/>
        <rFont val="Calibri"/>
        <family val="2"/>
        <scheme val="minor"/>
      </rPr>
      <t>AC3JMB47764</t>
    </r>
  </si>
  <si>
    <r>
      <t>NO. DE INVENTARIO:</t>
    </r>
    <r>
      <rPr>
        <sz val="7"/>
        <color theme="1"/>
        <rFont val="Calibri"/>
        <family val="2"/>
        <scheme val="minor"/>
      </rPr>
      <t xml:space="preserve"> IV-3-003-08</t>
    </r>
  </si>
  <si>
    <r>
      <t xml:space="preserve">Tipo: </t>
    </r>
    <r>
      <rPr>
        <sz val="7"/>
        <color theme="1"/>
        <rFont val="Calibri"/>
        <family val="2"/>
        <scheme val="minor"/>
      </rPr>
      <t>ESTACAS "B"</t>
    </r>
  </si>
  <si>
    <r>
      <t xml:space="preserve">Placas: </t>
    </r>
    <r>
      <rPr>
        <sz val="7"/>
        <color theme="1"/>
        <rFont val="Calibri"/>
        <family val="2"/>
        <scheme val="minor"/>
      </rPr>
      <t>HM-55715</t>
    </r>
  </si>
  <si>
    <r>
      <t xml:space="preserve">NO. DE INVENTARIO: </t>
    </r>
    <r>
      <rPr>
        <sz val="7"/>
        <color theme="1"/>
        <rFont val="Calibri"/>
        <family val="2"/>
        <scheme val="minor"/>
      </rPr>
      <t>IV3-004-08</t>
    </r>
  </si>
  <si>
    <r>
      <t xml:space="preserve">Vehículo: </t>
    </r>
    <r>
      <rPr>
        <sz val="7"/>
        <color theme="1"/>
        <rFont val="Calibri"/>
        <family val="2"/>
        <scheme val="minor"/>
      </rPr>
      <t>FORD BCO.</t>
    </r>
  </si>
  <si>
    <r>
      <t xml:space="preserve">Tipo: </t>
    </r>
    <r>
      <rPr>
        <sz val="7"/>
        <color theme="1"/>
        <rFont val="Calibri"/>
        <family val="2"/>
        <scheme val="minor"/>
      </rPr>
      <t xml:space="preserve">PLUMA </t>
    </r>
  </si>
  <si>
    <r>
      <t xml:space="preserve">Placas: </t>
    </r>
    <r>
      <rPr>
        <sz val="7"/>
        <color theme="1"/>
        <rFont val="Calibri"/>
        <family val="2"/>
        <scheme val="minor"/>
      </rPr>
      <t>VV-33097</t>
    </r>
  </si>
  <si>
    <r>
      <t>No. de serie</t>
    </r>
    <r>
      <rPr>
        <sz val="7"/>
        <color theme="1"/>
        <rFont val="Calibri"/>
        <family val="2"/>
        <scheme val="minor"/>
      </rPr>
      <t xml:space="preserve"> : EVA47535</t>
    </r>
  </si>
  <si>
    <r>
      <t>NO. DE INVENTARIO:</t>
    </r>
    <r>
      <rPr>
        <sz val="7"/>
        <color theme="1"/>
        <rFont val="Calibri"/>
        <family val="2"/>
        <scheme val="minor"/>
      </rPr>
      <t xml:space="preserve"> IV-3-006-08</t>
    </r>
  </si>
  <si>
    <r>
      <t xml:space="preserve">Vehículo: </t>
    </r>
    <r>
      <rPr>
        <sz val="7"/>
        <color theme="1"/>
        <rFont val="Calibri"/>
        <family val="2"/>
        <scheme val="minor"/>
      </rPr>
      <t>FORD ROJO</t>
    </r>
  </si>
  <si>
    <r>
      <t xml:space="preserve">Tipo: </t>
    </r>
    <r>
      <rPr>
        <sz val="7"/>
        <color theme="1"/>
        <rFont val="Calibri"/>
        <family val="2"/>
        <scheme val="minor"/>
      </rPr>
      <t xml:space="preserve">PIPA </t>
    </r>
  </si>
  <si>
    <r>
      <t xml:space="preserve">Modelo: </t>
    </r>
    <r>
      <rPr>
        <sz val="7"/>
        <color theme="1"/>
        <rFont val="Calibri"/>
        <family val="2"/>
        <scheme val="minor"/>
      </rPr>
      <t>1991</t>
    </r>
  </si>
  <si>
    <r>
      <t>Placas:</t>
    </r>
    <r>
      <rPr>
        <sz val="7"/>
        <color theme="1"/>
        <rFont val="Calibri"/>
        <family val="2"/>
        <scheme val="minor"/>
      </rPr>
      <t xml:space="preserve"> S/P</t>
    </r>
  </si>
  <si>
    <r>
      <t>No. de serie</t>
    </r>
    <r>
      <rPr>
        <sz val="7"/>
        <color theme="1"/>
        <rFont val="Calibri"/>
        <family val="2"/>
        <scheme val="minor"/>
      </rPr>
      <t xml:space="preserve"> : AC3JYE-73668</t>
    </r>
  </si>
  <si>
    <r>
      <t>NO. DE INVENTARIO:</t>
    </r>
    <r>
      <rPr>
        <sz val="7"/>
        <color theme="1"/>
        <rFont val="Calibri"/>
        <family val="2"/>
        <scheme val="minor"/>
      </rPr>
      <t xml:space="preserve"> IV-3-008-08</t>
    </r>
  </si>
  <si>
    <r>
      <t xml:space="preserve">Tipo: </t>
    </r>
    <r>
      <rPr>
        <sz val="7"/>
        <color theme="1"/>
        <rFont val="Calibri"/>
        <family val="2"/>
        <scheme val="minor"/>
      </rPr>
      <t>REC. BAS</t>
    </r>
  </si>
  <si>
    <r>
      <t xml:space="preserve">Placas: </t>
    </r>
    <r>
      <rPr>
        <sz val="7"/>
        <color theme="1"/>
        <rFont val="Calibri"/>
        <family val="2"/>
        <scheme val="minor"/>
      </rPr>
      <t>HS-9697</t>
    </r>
  </si>
  <si>
    <r>
      <t xml:space="preserve">No. de serie: </t>
    </r>
    <r>
      <rPr>
        <sz val="7"/>
        <color theme="1"/>
        <rFont val="Calibri"/>
        <family val="2"/>
        <scheme val="minor"/>
      </rPr>
      <t>AC3JYD66568</t>
    </r>
  </si>
  <si>
    <r>
      <t>NO. DE INVENTARIO:</t>
    </r>
    <r>
      <rPr>
        <sz val="7"/>
        <color theme="1"/>
        <rFont val="Calibri"/>
        <family val="2"/>
        <scheme val="minor"/>
      </rPr>
      <t xml:space="preserve"> IV-3-010-08</t>
    </r>
  </si>
  <si>
    <r>
      <t xml:space="preserve">Vehículo: </t>
    </r>
    <r>
      <rPr>
        <sz val="7"/>
        <color theme="1"/>
        <rFont val="Calibri"/>
        <family val="2"/>
        <scheme val="minor"/>
      </rPr>
      <t>FORD BLANCO 1</t>
    </r>
  </si>
  <si>
    <r>
      <t>Modelo: 1</t>
    </r>
    <r>
      <rPr>
        <sz val="7"/>
        <color theme="1"/>
        <rFont val="Calibri"/>
        <family val="2"/>
        <scheme val="minor"/>
      </rPr>
      <t>993</t>
    </r>
  </si>
  <si>
    <r>
      <t xml:space="preserve">No. de serie: </t>
    </r>
    <r>
      <rPr>
        <sz val="7"/>
        <color theme="1"/>
        <rFont val="Calibri"/>
        <family val="2"/>
        <scheme val="minor"/>
      </rPr>
      <t>AC3JMT47560</t>
    </r>
  </si>
  <si>
    <r>
      <t>NO. DE INVENTARIO:</t>
    </r>
    <r>
      <rPr>
        <sz val="7"/>
        <color theme="1"/>
        <rFont val="Calibri"/>
        <family val="2"/>
        <scheme val="minor"/>
      </rPr>
      <t xml:space="preserve"> IV-3-011-08</t>
    </r>
  </si>
  <si>
    <r>
      <t xml:space="preserve">Vehículo: </t>
    </r>
    <r>
      <rPr>
        <sz val="7"/>
        <color theme="1"/>
        <rFont val="Calibri"/>
        <family val="2"/>
        <scheme val="minor"/>
      </rPr>
      <t>FORD PICK UP 9 BCO.</t>
    </r>
  </si>
  <si>
    <r>
      <t xml:space="preserve">Tipo: </t>
    </r>
    <r>
      <rPr>
        <sz val="7"/>
        <color theme="1"/>
        <rFont val="Calibri"/>
        <family val="2"/>
        <scheme val="minor"/>
      </rPr>
      <t xml:space="preserve">DINA 1 </t>
    </r>
  </si>
  <si>
    <r>
      <t xml:space="preserve">Modelo: </t>
    </r>
    <r>
      <rPr>
        <sz val="7"/>
        <color theme="1"/>
        <rFont val="Calibri"/>
        <family val="2"/>
        <scheme val="minor"/>
      </rPr>
      <t>1981</t>
    </r>
  </si>
  <si>
    <r>
      <t xml:space="preserve">No. de serie: </t>
    </r>
    <r>
      <rPr>
        <sz val="7"/>
        <color theme="1"/>
        <rFont val="Calibri"/>
        <family val="2"/>
        <scheme val="minor"/>
      </rPr>
      <t>AC5J4M62517</t>
    </r>
  </si>
  <si>
    <r>
      <t>NO. DE INVENTARIO:</t>
    </r>
    <r>
      <rPr>
        <sz val="7"/>
        <color theme="1"/>
        <rFont val="Calibri"/>
        <family val="2"/>
        <scheme val="minor"/>
      </rPr>
      <t xml:space="preserve"> IV-3-012-08</t>
    </r>
  </si>
  <si>
    <r>
      <t xml:space="preserve">Vehículo: </t>
    </r>
    <r>
      <rPr>
        <sz val="7"/>
        <color theme="1"/>
        <rFont val="Calibri"/>
        <family val="2"/>
        <scheme val="minor"/>
      </rPr>
      <t xml:space="preserve">FORD PICK UP 7 BCO </t>
    </r>
  </si>
  <si>
    <r>
      <t xml:space="preserve">Tipo: </t>
    </r>
    <r>
      <rPr>
        <sz val="7"/>
        <color theme="1"/>
        <rFont val="Calibri"/>
        <family val="2"/>
        <scheme val="minor"/>
      </rPr>
      <t xml:space="preserve">PIPA 5 </t>
    </r>
  </si>
  <si>
    <r>
      <t xml:space="preserve">Modelo: </t>
    </r>
    <r>
      <rPr>
        <sz val="7"/>
        <color theme="1"/>
        <rFont val="Calibri"/>
        <family val="2"/>
        <scheme val="minor"/>
      </rPr>
      <t>1982</t>
    </r>
  </si>
  <si>
    <r>
      <t xml:space="preserve">No. de serie: </t>
    </r>
    <r>
      <rPr>
        <sz val="7"/>
        <color theme="1"/>
        <rFont val="Calibri"/>
        <family val="2"/>
        <scheme val="minor"/>
      </rPr>
      <t>AC53YP54893</t>
    </r>
  </si>
  <si>
    <r>
      <t>NO. DE INVENTARIO:</t>
    </r>
    <r>
      <rPr>
        <sz val="7"/>
        <color theme="1"/>
        <rFont val="Calibri"/>
        <family val="2"/>
        <scheme val="minor"/>
      </rPr>
      <t xml:space="preserve"> IV-3-013-08</t>
    </r>
  </si>
  <si>
    <r>
      <t xml:space="preserve">Vehículo: </t>
    </r>
    <r>
      <rPr>
        <sz val="7"/>
        <color theme="1"/>
        <rFont val="Calibri"/>
        <family val="2"/>
        <scheme val="minor"/>
      </rPr>
      <t>FORD COMODIN BCO</t>
    </r>
  </si>
  <si>
    <r>
      <t xml:space="preserve">Tipo: </t>
    </r>
    <r>
      <rPr>
        <sz val="7"/>
        <color theme="1"/>
        <rFont val="Calibri"/>
        <family val="2"/>
        <scheme val="minor"/>
      </rPr>
      <t>DINA</t>
    </r>
  </si>
  <si>
    <r>
      <t>No. de serie</t>
    </r>
    <r>
      <rPr>
        <sz val="7"/>
        <color theme="1"/>
        <rFont val="Calibri"/>
        <family val="2"/>
        <scheme val="minor"/>
      </rPr>
      <t xml:space="preserve"> :AC5-JMS-54814</t>
    </r>
  </si>
  <si>
    <r>
      <t>NO. DE INVENTARIO:</t>
    </r>
    <r>
      <rPr>
        <sz val="7"/>
        <color theme="1"/>
        <rFont val="Calibri"/>
        <family val="2"/>
        <scheme val="minor"/>
      </rPr>
      <t xml:space="preserve"> IV-3-014-08</t>
    </r>
  </si>
  <si>
    <r>
      <t xml:space="preserve">Vehículo: </t>
    </r>
    <r>
      <rPr>
        <sz val="7"/>
        <color theme="1"/>
        <rFont val="Calibri"/>
        <family val="2"/>
        <scheme val="minor"/>
      </rPr>
      <t>MERCEDES BENZ VERDE 5</t>
    </r>
  </si>
  <si>
    <r>
      <t xml:space="preserve">Tipo: </t>
    </r>
    <r>
      <rPr>
        <sz val="7"/>
        <color theme="1"/>
        <rFont val="Calibri"/>
        <family val="2"/>
        <scheme val="minor"/>
      </rPr>
      <t xml:space="preserve">REC. BAS. </t>
    </r>
  </si>
  <si>
    <r>
      <t xml:space="preserve">Modelo: </t>
    </r>
    <r>
      <rPr>
        <sz val="7"/>
        <color theme="1"/>
        <rFont val="Calibri"/>
        <family val="2"/>
        <scheme val="minor"/>
      </rPr>
      <t>1994</t>
    </r>
  </si>
  <si>
    <r>
      <t>No. de serie</t>
    </r>
    <r>
      <rPr>
        <sz val="7"/>
        <color theme="1"/>
        <rFont val="Calibri"/>
        <family val="2"/>
        <scheme val="minor"/>
      </rPr>
      <t xml:space="preserve"> : 3AM68513450027565</t>
    </r>
  </si>
  <si>
    <r>
      <t>NO. DE INVENTARIO:</t>
    </r>
    <r>
      <rPr>
        <sz val="7"/>
        <color theme="1"/>
        <rFont val="Calibri"/>
        <family val="2"/>
        <scheme val="minor"/>
      </rPr>
      <t xml:space="preserve"> IV-3-016-08</t>
    </r>
  </si>
  <si>
    <r>
      <t xml:space="preserve">Vehículo: </t>
    </r>
    <r>
      <rPr>
        <sz val="7"/>
        <color theme="1"/>
        <rFont val="Calibri"/>
        <family val="2"/>
        <scheme val="minor"/>
      </rPr>
      <t>KODIAK AMARRILLO</t>
    </r>
  </si>
  <si>
    <r>
      <t xml:space="preserve">Tipo: </t>
    </r>
    <r>
      <rPr>
        <sz val="7"/>
        <color theme="1"/>
        <rFont val="Calibri"/>
        <family val="2"/>
        <scheme val="minor"/>
      </rPr>
      <t>CHEVROLET</t>
    </r>
  </si>
  <si>
    <r>
      <t xml:space="preserve">Modelo: </t>
    </r>
    <r>
      <rPr>
        <sz val="7"/>
        <color theme="1"/>
        <rFont val="Calibri"/>
        <family val="2"/>
        <scheme val="minor"/>
      </rPr>
      <t>2005</t>
    </r>
  </si>
  <si>
    <r>
      <t>No. de serie</t>
    </r>
    <r>
      <rPr>
        <sz val="7"/>
        <color theme="1"/>
        <rFont val="Calibri"/>
        <family val="2"/>
        <scheme val="minor"/>
      </rPr>
      <t xml:space="preserve"> : 3GBJ6H1E35M105944</t>
    </r>
  </si>
  <si>
    <r>
      <t>NO. DE INVENTARIO:</t>
    </r>
    <r>
      <rPr>
        <sz val="7"/>
        <color theme="1"/>
        <rFont val="Calibri"/>
        <family val="2"/>
        <scheme val="minor"/>
      </rPr>
      <t xml:space="preserve"> IV-3-017-08</t>
    </r>
  </si>
  <si>
    <r>
      <t xml:space="preserve">Vehículo: </t>
    </r>
    <r>
      <rPr>
        <sz val="7"/>
        <color theme="1"/>
        <rFont val="Calibri"/>
        <family val="2"/>
        <scheme val="minor"/>
      </rPr>
      <t xml:space="preserve">FORD F-450 BCO. </t>
    </r>
  </si>
  <si>
    <r>
      <t xml:space="preserve">Modelo :  2008  </t>
    </r>
    <r>
      <rPr>
        <sz val="7"/>
        <color theme="1"/>
        <rFont val="Calibri"/>
        <family val="2"/>
        <scheme val="minor"/>
      </rPr>
      <t>4071</t>
    </r>
  </si>
  <si>
    <r>
      <t xml:space="preserve">Placas: </t>
    </r>
    <r>
      <rPr>
        <sz val="7"/>
        <color theme="1"/>
        <rFont val="Calibri"/>
        <family val="2"/>
        <scheme val="minor"/>
      </rPr>
      <t>S/N</t>
    </r>
  </si>
  <si>
    <r>
      <t>No. de serie:</t>
    </r>
    <r>
      <rPr>
        <sz val="7"/>
        <color theme="1"/>
        <rFont val="Calibri"/>
        <family val="2"/>
        <scheme val="minor"/>
      </rPr>
      <t xml:space="preserve"> 3FELF46R28MA04071</t>
    </r>
  </si>
  <si>
    <r>
      <t>NO. DE INVENTARIO:</t>
    </r>
    <r>
      <rPr>
        <sz val="7"/>
        <color theme="1"/>
        <rFont val="Calibri"/>
        <family val="2"/>
        <scheme val="minor"/>
      </rPr>
      <t xml:space="preserve"> IV-3-018-08</t>
    </r>
  </si>
  <si>
    <r>
      <t xml:space="preserve">Vehículo: </t>
    </r>
    <r>
      <rPr>
        <sz val="7"/>
        <color theme="1"/>
        <rFont val="Calibri"/>
        <family val="2"/>
        <scheme val="minor"/>
      </rPr>
      <t>FORD F-450 BCO.</t>
    </r>
  </si>
  <si>
    <r>
      <t xml:space="preserve">Modelo :  2008 </t>
    </r>
    <r>
      <rPr>
        <sz val="7"/>
        <color theme="1"/>
        <rFont val="Calibri"/>
        <family val="2"/>
        <scheme val="minor"/>
      </rPr>
      <t>4074</t>
    </r>
  </si>
  <si>
    <r>
      <t>No. de serie:</t>
    </r>
    <r>
      <rPr>
        <sz val="7"/>
        <color theme="1"/>
        <rFont val="Calibri"/>
        <family val="2"/>
        <scheme val="minor"/>
      </rPr>
      <t xml:space="preserve"> 3FELF46R28MA04074</t>
    </r>
  </si>
  <si>
    <r>
      <t>NO. DE INVENTARIO:</t>
    </r>
    <r>
      <rPr>
        <sz val="7"/>
        <color theme="1"/>
        <rFont val="Calibri"/>
        <family val="2"/>
        <scheme val="minor"/>
      </rPr>
      <t xml:space="preserve"> IV-3-019-08</t>
    </r>
  </si>
  <si>
    <r>
      <t xml:space="preserve">Modelo: 2008 </t>
    </r>
    <r>
      <rPr>
        <sz val="7"/>
        <color theme="1"/>
        <rFont val="Calibri"/>
        <family val="2"/>
        <scheme val="minor"/>
      </rPr>
      <t>4075</t>
    </r>
  </si>
  <si>
    <r>
      <t>No. de serie:</t>
    </r>
    <r>
      <rPr>
        <sz val="7"/>
        <color theme="1"/>
        <rFont val="Calibri"/>
        <family val="2"/>
        <scheme val="minor"/>
      </rPr>
      <t xml:space="preserve"> 3FELF46R28MA04075</t>
    </r>
  </si>
  <si>
    <r>
      <t>NO. DE INVENTARIO:</t>
    </r>
    <r>
      <rPr>
        <sz val="7"/>
        <color theme="1"/>
        <rFont val="Calibri"/>
        <family val="2"/>
        <scheme val="minor"/>
      </rPr>
      <t xml:space="preserve"> IV-3-020-08</t>
    </r>
  </si>
  <si>
    <r>
      <t xml:space="preserve">Vehículo: </t>
    </r>
    <r>
      <rPr>
        <sz val="7"/>
        <color theme="1"/>
        <rFont val="Calibri"/>
        <family val="2"/>
        <scheme val="minor"/>
      </rPr>
      <t>FORD F-350 BCO/ROJO</t>
    </r>
  </si>
  <si>
    <r>
      <t xml:space="preserve">Tipo: </t>
    </r>
    <r>
      <rPr>
        <sz val="7"/>
        <color theme="1"/>
        <rFont val="Calibri"/>
        <family val="2"/>
        <scheme val="minor"/>
      </rPr>
      <t>U. MED. MOVIL</t>
    </r>
  </si>
  <si>
    <r>
      <t xml:space="preserve">Modelo: </t>
    </r>
    <r>
      <rPr>
        <sz val="7"/>
        <color theme="1"/>
        <rFont val="Calibri"/>
        <family val="2"/>
        <scheme val="minor"/>
      </rPr>
      <t>2008</t>
    </r>
  </si>
  <si>
    <r>
      <t>No. de serie:</t>
    </r>
    <r>
      <rPr>
        <sz val="7"/>
        <color theme="1"/>
        <rFont val="Calibri"/>
        <family val="2"/>
        <scheme val="minor"/>
      </rPr>
      <t xml:space="preserve"> 3FEKF36L48MA1507</t>
    </r>
  </si>
  <si>
    <r>
      <t>NO. DE INVENTARIO:</t>
    </r>
    <r>
      <rPr>
        <sz val="7"/>
        <color theme="1"/>
        <rFont val="Calibri"/>
        <family val="2"/>
        <scheme val="minor"/>
      </rPr>
      <t xml:space="preserve">  IV-3-021-08</t>
    </r>
  </si>
  <si>
    <r>
      <t xml:space="preserve">Tipo: </t>
    </r>
    <r>
      <rPr>
        <sz val="7"/>
        <color theme="1"/>
        <rFont val="Calibri"/>
        <family val="2"/>
        <scheme val="minor"/>
      </rPr>
      <t>PICK UP</t>
    </r>
  </si>
  <si>
    <r>
      <t xml:space="preserve">Placas: </t>
    </r>
    <r>
      <rPr>
        <sz val="7"/>
        <color theme="1"/>
        <rFont val="Calibri"/>
        <family val="2"/>
        <scheme val="minor"/>
      </rPr>
      <t>2-JKB-577</t>
    </r>
  </si>
  <si>
    <r>
      <t xml:space="preserve">No. de serie: </t>
    </r>
    <r>
      <rPr>
        <sz val="7"/>
        <color theme="1"/>
        <rFont val="Calibri"/>
        <family val="2"/>
        <scheme val="minor"/>
      </rPr>
      <t>1FTEX15Y9NKB53655</t>
    </r>
  </si>
  <si>
    <r>
      <t>NO. DE INVENTARIO:</t>
    </r>
    <r>
      <rPr>
        <sz val="7"/>
        <color theme="1"/>
        <rFont val="Calibri"/>
        <family val="2"/>
        <scheme val="minor"/>
      </rPr>
      <t xml:space="preserve"> IV-3-022-08</t>
    </r>
  </si>
  <si>
    <r>
      <t xml:space="preserve">Vehículo: </t>
    </r>
    <r>
      <rPr>
        <sz val="7"/>
        <color theme="1"/>
        <rFont val="Calibri"/>
        <family val="2"/>
        <scheme val="minor"/>
      </rPr>
      <t>DODGE BLANCO 691</t>
    </r>
  </si>
  <si>
    <r>
      <t xml:space="preserve">Tipo: </t>
    </r>
    <r>
      <rPr>
        <sz val="7"/>
        <color theme="1"/>
        <rFont val="Calibri"/>
        <family val="2"/>
        <scheme val="minor"/>
      </rPr>
      <t>RAM 4000 CHASIS</t>
    </r>
  </si>
  <si>
    <r>
      <t xml:space="preserve">Modelo: </t>
    </r>
    <r>
      <rPr>
        <sz val="7"/>
        <color theme="1"/>
        <rFont val="Calibri"/>
        <family val="2"/>
        <scheme val="minor"/>
      </rPr>
      <t xml:space="preserve">2010   </t>
    </r>
  </si>
  <si>
    <r>
      <t xml:space="preserve">No. de serie: </t>
    </r>
    <r>
      <rPr>
        <sz val="7"/>
        <color theme="1"/>
        <rFont val="Calibri"/>
        <family val="2"/>
        <scheme val="minor"/>
      </rPr>
      <t>3DCWN5ET7BG514691</t>
    </r>
  </si>
  <si>
    <r>
      <t>NO. DE INVENTARIO:</t>
    </r>
    <r>
      <rPr>
        <sz val="7"/>
        <color theme="1"/>
        <rFont val="Calibri"/>
        <family val="2"/>
        <scheme val="minor"/>
      </rPr>
      <t xml:space="preserve"> IV-3-030-10</t>
    </r>
  </si>
  <si>
    <r>
      <t xml:space="preserve">Modelo: </t>
    </r>
    <r>
      <rPr>
        <sz val="7"/>
        <color theme="1"/>
        <rFont val="Calibri"/>
        <family val="2"/>
        <scheme val="minor"/>
      </rPr>
      <t xml:space="preserve">2010    </t>
    </r>
  </si>
  <si>
    <r>
      <t xml:space="preserve">No. de serie: </t>
    </r>
    <r>
      <rPr>
        <sz val="7"/>
        <color theme="1"/>
        <rFont val="Calibri"/>
        <family val="2"/>
        <scheme val="minor"/>
      </rPr>
      <t>3DCWN5ET9BG514692</t>
    </r>
  </si>
  <si>
    <r>
      <t>NO. DE INVENTARIO:</t>
    </r>
    <r>
      <rPr>
        <sz val="7"/>
        <color theme="1"/>
        <rFont val="Calibri"/>
        <family val="2"/>
        <scheme val="minor"/>
      </rPr>
      <t xml:space="preserve"> IV-3-031-10</t>
    </r>
  </si>
  <si>
    <r>
      <t xml:space="preserve">Vehículo: </t>
    </r>
    <r>
      <rPr>
        <sz val="7"/>
        <color theme="1"/>
        <rFont val="Calibri"/>
        <family val="2"/>
        <scheme val="minor"/>
      </rPr>
      <t>DODGE 693</t>
    </r>
  </si>
  <si>
    <r>
      <t xml:space="preserve">Modelo: </t>
    </r>
    <r>
      <rPr>
        <sz val="7"/>
        <color theme="1"/>
        <rFont val="Calibri"/>
        <family val="2"/>
        <scheme val="minor"/>
      </rPr>
      <t>2010</t>
    </r>
  </si>
  <si>
    <r>
      <t xml:space="preserve">No. de serie: </t>
    </r>
    <r>
      <rPr>
        <sz val="7"/>
        <color theme="1"/>
        <rFont val="Calibri"/>
        <family val="2"/>
        <scheme val="minor"/>
      </rPr>
      <t>3DCWN5ET9BG514693</t>
    </r>
  </si>
  <si>
    <r>
      <t>NO. DE INVENTARIO:</t>
    </r>
    <r>
      <rPr>
        <sz val="7"/>
        <color theme="1"/>
        <rFont val="Calibri"/>
        <family val="2"/>
        <scheme val="minor"/>
      </rPr>
      <t xml:space="preserve"> IV-3-032-10</t>
    </r>
  </si>
  <si>
    <r>
      <t xml:space="preserve">No. de serie: </t>
    </r>
    <r>
      <rPr>
        <sz val="7"/>
        <color theme="1"/>
        <rFont val="Calibri"/>
        <family val="2"/>
        <scheme val="minor"/>
      </rPr>
      <t>1FDXF80C3TVA05895</t>
    </r>
  </si>
  <si>
    <r>
      <t>NO. DE INVENTARIO:</t>
    </r>
    <r>
      <rPr>
        <sz val="7"/>
        <color theme="1"/>
        <rFont val="Calibri"/>
        <family val="2"/>
        <scheme val="minor"/>
      </rPr>
      <t xml:space="preserve"> IV-13-007-08-10</t>
    </r>
  </si>
  <si>
    <r>
      <t xml:space="preserve">Vehículo: </t>
    </r>
    <r>
      <rPr>
        <sz val="7"/>
        <color theme="1"/>
        <rFont val="Calibri"/>
        <family val="2"/>
        <scheme val="minor"/>
      </rPr>
      <t>NISSAN BLANCO</t>
    </r>
  </si>
  <si>
    <r>
      <rPr>
        <b/>
        <sz val="7"/>
        <color theme="1"/>
        <rFont val="Calibri"/>
        <family val="2"/>
        <scheme val="minor"/>
      </rPr>
      <t>Tipo:</t>
    </r>
    <r>
      <rPr>
        <sz val="7"/>
        <color theme="1"/>
        <rFont val="Calibri"/>
        <family val="2"/>
        <scheme val="minor"/>
      </rPr>
      <t xml:space="preserve"> DOBLE CABINA </t>
    </r>
  </si>
  <si>
    <r>
      <t xml:space="preserve">Placas: </t>
    </r>
    <r>
      <rPr>
        <sz val="7"/>
        <color theme="1"/>
        <rFont val="Calibri"/>
        <family val="2"/>
        <scheme val="minor"/>
      </rPr>
      <t>HHS-2562</t>
    </r>
  </si>
  <si>
    <r>
      <t xml:space="preserve">No. de serie: </t>
    </r>
    <r>
      <rPr>
        <sz val="7"/>
        <color theme="1"/>
        <rFont val="Calibri"/>
        <family val="2"/>
        <scheme val="minor"/>
      </rPr>
      <t>3N6CD13S8XK018380</t>
    </r>
  </si>
  <si>
    <r>
      <t>NO. DE INVENTARIO:</t>
    </r>
    <r>
      <rPr>
        <sz val="7"/>
        <color theme="1"/>
        <rFont val="Calibri"/>
        <family val="2"/>
        <scheme val="minor"/>
      </rPr>
      <t xml:space="preserve"> V-3-022-08</t>
    </r>
  </si>
  <si>
    <r>
      <t xml:space="preserve">Vehículo: </t>
    </r>
    <r>
      <rPr>
        <sz val="7"/>
        <color theme="1"/>
        <rFont val="Calibri"/>
        <family val="2"/>
        <scheme val="minor"/>
      </rPr>
      <t>FORD BLANCO</t>
    </r>
  </si>
  <si>
    <r>
      <rPr>
        <b/>
        <sz val="7"/>
        <color theme="1"/>
        <rFont val="Calibri"/>
        <family val="2"/>
        <scheme val="minor"/>
      </rPr>
      <t>Tipo:</t>
    </r>
    <r>
      <rPr>
        <sz val="7"/>
        <color theme="1"/>
        <rFont val="Calibri"/>
        <family val="2"/>
        <scheme val="minor"/>
      </rPr>
      <t xml:space="preserve"> PICK UP </t>
    </r>
  </si>
  <si>
    <r>
      <t xml:space="preserve">Modelo: </t>
    </r>
    <r>
      <rPr>
        <sz val="7"/>
        <color theme="1"/>
        <rFont val="Calibri"/>
        <family val="2"/>
        <scheme val="minor"/>
      </rPr>
      <t>1993</t>
    </r>
  </si>
  <si>
    <r>
      <t xml:space="preserve">Placas: </t>
    </r>
    <r>
      <rPr>
        <sz val="7"/>
        <color theme="1"/>
        <rFont val="Calibri"/>
        <family val="2"/>
        <scheme val="minor"/>
      </rPr>
      <t>HHL 8088</t>
    </r>
  </si>
  <si>
    <r>
      <t xml:space="preserve">No. de serie: </t>
    </r>
    <r>
      <rPr>
        <sz val="7"/>
        <color theme="1"/>
        <rFont val="Calibri"/>
        <family val="2"/>
        <scheme val="minor"/>
      </rPr>
      <t>AC2LML-35458</t>
    </r>
  </si>
  <si>
    <r>
      <t>NO. DE INVENTARIO:</t>
    </r>
    <r>
      <rPr>
        <sz val="7"/>
        <color theme="1"/>
        <rFont val="Calibri"/>
        <family val="2"/>
        <scheme val="minor"/>
      </rPr>
      <t xml:space="preserve"> V-3-114-08</t>
    </r>
  </si>
  <si>
    <r>
      <rPr>
        <b/>
        <sz val="7"/>
        <color theme="1"/>
        <rFont val="Calibri"/>
        <family val="2"/>
        <scheme val="minor"/>
      </rPr>
      <t>Tipo:</t>
    </r>
    <r>
      <rPr>
        <sz val="7"/>
        <color theme="1"/>
        <rFont val="Calibri"/>
        <family val="2"/>
        <scheme val="minor"/>
      </rPr>
      <t xml:space="preserve"> ESTACAS </t>
    </r>
  </si>
  <si>
    <r>
      <t xml:space="preserve">Modelo: </t>
    </r>
    <r>
      <rPr>
        <sz val="7"/>
        <color theme="1"/>
        <rFont val="Calibri"/>
        <family val="2"/>
        <scheme val="minor"/>
      </rPr>
      <t>1997</t>
    </r>
  </si>
  <si>
    <r>
      <t xml:space="preserve">Placas: </t>
    </r>
    <r>
      <rPr>
        <sz val="7"/>
        <color theme="1"/>
        <rFont val="Calibri"/>
        <family val="2"/>
        <scheme val="minor"/>
      </rPr>
      <t>HK-42602</t>
    </r>
  </si>
  <si>
    <r>
      <t>NO. DE INVENTARIO:</t>
    </r>
    <r>
      <rPr>
        <sz val="7"/>
        <color theme="1"/>
        <rFont val="Calibri"/>
        <family val="2"/>
        <scheme val="minor"/>
      </rPr>
      <t xml:space="preserve"> V-13-112-08</t>
    </r>
  </si>
  <si>
    <r>
      <t>Placas:</t>
    </r>
    <r>
      <rPr>
        <sz val="7"/>
        <color theme="1"/>
        <rFont val="Calibri"/>
        <family val="2"/>
        <scheme val="minor"/>
      </rPr>
      <t xml:space="preserve"> HHR-8055</t>
    </r>
  </si>
  <si>
    <r>
      <t xml:space="preserve">No. de serie: </t>
    </r>
    <r>
      <rPr>
        <sz val="7"/>
        <color theme="1"/>
        <rFont val="Calibri"/>
        <family val="2"/>
        <scheme val="minor"/>
      </rPr>
      <t>3N66D1558XK034883</t>
    </r>
  </si>
  <si>
    <r>
      <t>NO. DE INVENTARIO:</t>
    </r>
    <r>
      <rPr>
        <sz val="7"/>
        <color theme="1"/>
        <rFont val="Calibri"/>
        <family val="2"/>
        <scheme val="minor"/>
      </rPr>
      <t xml:space="preserve"> V-13-115-08</t>
    </r>
  </si>
  <si>
    <r>
      <rPr>
        <b/>
        <sz val="7"/>
        <color theme="1"/>
        <rFont val="Calibri"/>
        <family val="2"/>
        <scheme val="minor"/>
      </rPr>
      <t>Tipo:</t>
    </r>
    <r>
      <rPr>
        <sz val="7"/>
        <color theme="1"/>
        <rFont val="Calibri"/>
        <family val="2"/>
        <scheme val="minor"/>
      </rPr>
      <t xml:space="preserve"> PICK UP LOBO </t>
    </r>
  </si>
  <si>
    <r>
      <t xml:space="preserve">Modelo: </t>
    </r>
    <r>
      <rPr>
        <sz val="7"/>
        <color theme="1"/>
        <rFont val="Calibri"/>
        <family val="2"/>
        <scheme val="minor"/>
      </rPr>
      <t>2000</t>
    </r>
  </si>
  <si>
    <r>
      <t>NO. DE INVENTARIO:</t>
    </r>
    <r>
      <rPr>
        <sz val="7"/>
        <color theme="1"/>
        <rFont val="Calibri"/>
        <family val="2"/>
        <scheme val="minor"/>
      </rPr>
      <t xml:space="preserve"> V-13-116-08</t>
    </r>
  </si>
  <si>
    <r>
      <t xml:space="preserve">Placas: </t>
    </r>
    <r>
      <rPr>
        <sz val="7"/>
        <color theme="1"/>
        <rFont val="Calibri"/>
        <family val="2"/>
        <scheme val="minor"/>
      </rPr>
      <t>1511</t>
    </r>
  </si>
  <si>
    <r>
      <t xml:space="preserve">No. de serie: </t>
    </r>
    <r>
      <rPr>
        <sz val="7"/>
        <color theme="1"/>
        <rFont val="Calibri"/>
        <family val="2"/>
        <scheme val="minor"/>
      </rPr>
      <t>3FTDF1725YMA30195</t>
    </r>
  </si>
  <si>
    <r>
      <t>NO. DE INVENTARIO:</t>
    </r>
    <r>
      <rPr>
        <sz val="7"/>
        <color theme="1"/>
        <rFont val="Calibri"/>
        <family val="2"/>
        <scheme val="minor"/>
      </rPr>
      <t xml:space="preserve"> IX-5-012-08</t>
    </r>
  </si>
  <si>
    <r>
      <t>Vehículo:</t>
    </r>
    <r>
      <rPr>
        <sz val="7"/>
        <color theme="1"/>
        <rFont val="Calibri"/>
        <family val="2"/>
        <scheme val="minor"/>
      </rPr>
      <t xml:space="preserve"> DODGE BLANCO ANTIRRABICO</t>
    </r>
  </si>
  <si>
    <r>
      <rPr>
        <b/>
        <sz val="7"/>
        <color theme="1"/>
        <rFont val="Calibri"/>
        <family val="2"/>
        <scheme val="minor"/>
      </rPr>
      <t xml:space="preserve">Tipo: </t>
    </r>
    <r>
      <rPr>
        <sz val="7"/>
        <color theme="1"/>
        <rFont val="Calibri"/>
        <family val="2"/>
        <scheme val="minor"/>
      </rPr>
      <t xml:space="preserve">RAM </t>
    </r>
  </si>
  <si>
    <r>
      <t xml:space="preserve">Placas: </t>
    </r>
    <r>
      <rPr>
        <sz val="7"/>
        <color theme="1"/>
        <rFont val="Calibri"/>
        <family val="2"/>
        <scheme val="minor"/>
      </rPr>
      <t>KR-34565</t>
    </r>
  </si>
  <si>
    <r>
      <t xml:space="preserve">No. de serie: </t>
    </r>
    <r>
      <rPr>
        <sz val="7"/>
        <color theme="1"/>
        <rFont val="Calibri"/>
        <family val="2"/>
        <scheme val="minor"/>
      </rPr>
      <t>3B7HC16X3TM180502</t>
    </r>
  </si>
  <si>
    <r>
      <t>NO. DE INVENTARIO:</t>
    </r>
    <r>
      <rPr>
        <sz val="7"/>
        <color theme="1"/>
        <rFont val="Calibri"/>
        <family val="2"/>
        <scheme val="minor"/>
      </rPr>
      <t xml:space="preserve"> XIV-1-022-08</t>
    </r>
  </si>
  <si>
    <r>
      <t>Vehículo:</t>
    </r>
    <r>
      <rPr>
        <sz val="7"/>
        <color theme="1"/>
        <rFont val="Calibri"/>
        <family val="2"/>
        <scheme val="minor"/>
      </rPr>
      <t xml:space="preserve"> FORD ROJO</t>
    </r>
  </si>
  <si>
    <r>
      <rPr>
        <b/>
        <sz val="7"/>
        <color theme="1"/>
        <rFont val="Calibri"/>
        <family val="2"/>
        <scheme val="minor"/>
      </rPr>
      <t xml:space="preserve">Tipo: </t>
    </r>
    <r>
      <rPr>
        <sz val="7"/>
        <color theme="1"/>
        <rFont val="Calibri"/>
        <family val="2"/>
        <scheme val="minor"/>
      </rPr>
      <t xml:space="preserve">TURIBUS </t>
    </r>
  </si>
  <si>
    <r>
      <t xml:space="preserve">No. de serie: </t>
    </r>
    <r>
      <rPr>
        <sz val="7"/>
        <color theme="1"/>
        <rFont val="Calibri"/>
        <family val="2"/>
        <scheme val="minor"/>
      </rPr>
      <t>3FCKF60H9VJA11701</t>
    </r>
  </si>
  <si>
    <r>
      <t>NO. DE INVENTARIO:</t>
    </r>
    <r>
      <rPr>
        <sz val="7"/>
        <color theme="1"/>
        <rFont val="Calibri"/>
        <family val="2"/>
        <scheme val="minor"/>
      </rPr>
      <t xml:space="preserve"> XX-1-020-11</t>
    </r>
  </si>
  <si>
    <r>
      <t xml:space="preserve">Vehículo: </t>
    </r>
    <r>
      <rPr>
        <sz val="7"/>
        <color theme="1"/>
        <rFont val="Calibri"/>
        <family val="2"/>
        <scheme val="minor"/>
      </rPr>
      <t>DODGE BLANCO</t>
    </r>
  </si>
  <si>
    <r>
      <rPr>
        <b/>
        <sz val="7"/>
        <color theme="1"/>
        <rFont val="Calibri"/>
        <family val="2"/>
        <scheme val="minor"/>
      </rPr>
      <t>Tipo:</t>
    </r>
    <r>
      <rPr>
        <sz val="7"/>
        <color theme="1"/>
        <rFont val="Calibri"/>
        <family val="2"/>
        <scheme val="minor"/>
      </rPr>
      <t xml:space="preserve"> RAM </t>
    </r>
  </si>
  <si>
    <r>
      <t xml:space="preserve">No. de serie: </t>
    </r>
    <r>
      <rPr>
        <sz val="7"/>
        <color theme="1"/>
        <rFont val="Calibri"/>
        <family val="2"/>
        <scheme val="minor"/>
      </rPr>
      <t>VK552864</t>
    </r>
  </si>
  <si>
    <r>
      <t>NO. DE INVENTARIO:</t>
    </r>
    <r>
      <rPr>
        <sz val="7"/>
        <color theme="1"/>
        <rFont val="Calibri"/>
        <family val="2"/>
        <scheme val="minor"/>
      </rPr>
      <t xml:space="preserve"> XXVI-1-017-08</t>
    </r>
  </si>
  <si>
    <r>
      <t xml:space="preserve">Vehículo: </t>
    </r>
    <r>
      <rPr>
        <sz val="7"/>
        <color theme="1"/>
        <rFont val="Calibri"/>
        <family val="2"/>
        <scheme val="minor"/>
      </rPr>
      <t>NISSAN, BLANCO D.I.F.</t>
    </r>
  </si>
  <si>
    <r>
      <rPr>
        <b/>
        <sz val="7"/>
        <color theme="1"/>
        <rFont val="Calibri"/>
        <family val="2"/>
        <scheme val="minor"/>
      </rPr>
      <t>Tipo:</t>
    </r>
    <r>
      <rPr>
        <sz val="7"/>
        <color theme="1"/>
        <rFont val="Calibri"/>
        <family val="2"/>
        <scheme val="minor"/>
      </rPr>
      <t xml:space="preserve"> CAJA </t>
    </r>
  </si>
  <si>
    <r>
      <t xml:space="preserve">Modelo: </t>
    </r>
    <r>
      <rPr>
        <sz val="7"/>
        <color theme="1"/>
        <rFont val="Calibri"/>
        <family val="2"/>
        <scheme val="minor"/>
      </rPr>
      <t>2007</t>
    </r>
  </si>
  <si>
    <r>
      <t xml:space="preserve">No. de serie: </t>
    </r>
    <r>
      <rPr>
        <sz val="7"/>
        <color theme="1"/>
        <rFont val="Calibri"/>
        <family val="2"/>
        <scheme val="minor"/>
      </rPr>
      <t>3U6DD14527K028356</t>
    </r>
  </si>
  <si>
    <r>
      <t>NO. DE INVENTARIO</t>
    </r>
    <r>
      <rPr>
        <sz val="7"/>
        <color theme="1"/>
        <rFont val="Calibri"/>
        <family val="2"/>
        <scheme val="minor"/>
      </rPr>
      <t>: XXVI-1-018-08</t>
    </r>
  </si>
  <si>
    <r>
      <rPr>
        <b/>
        <sz val="7"/>
        <color theme="1"/>
        <rFont val="Calibri"/>
        <family val="2"/>
        <scheme val="minor"/>
      </rPr>
      <t>Tipo:</t>
    </r>
    <r>
      <rPr>
        <sz val="7"/>
        <color theme="1"/>
        <rFont val="Calibri"/>
        <family val="2"/>
        <scheme val="minor"/>
      </rPr>
      <t xml:space="preserve"> TRANSIT </t>
    </r>
  </si>
  <si>
    <r>
      <t xml:space="preserve">Modelo: </t>
    </r>
    <r>
      <rPr>
        <sz val="7"/>
        <color theme="1"/>
        <rFont val="Calibri"/>
        <family val="2"/>
        <scheme val="minor"/>
      </rPr>
      <t>2012</t>
    </r>
  </si>
  <si>
    <r>
      <t xml:space="preserve">No. de serie: </t>
    </r>
    <r>
      <rPr>
        <sz val="7"/>
        <color theme="1"/>
        <rFont val="Calibri"/>
        <family val="2"/>
        <scheme val="minor"/>
      </rPr>
      <t>WFOXXXBDFXCG36350</t>
    </r>
  </si>
  <si>
    <r>
      <t>NO. DE INVENTARIO</t>
    </r>
    <r>
      <rPr>
        <sz val="7"/>
        <color theme="1"/>
        <rFont val="Calibri"/>
        <family val="2"/>
        <scheme val="minor"/>
      </rPr>
      <t>: XXVI-1-019-12</t>
    </r>
  </si>
  <si>
    <r>
      <t xml:space="preserve">Vehículo: </t>
    </r>
    <r>
      <rPr>
        <sz val="7"/>
        <color theme="1"/>
        <rFont val="Calibri"/>
        <family val="2"/>
        <scheme val="minor"/>
      </rPr>
      <t>CAMIÓN INTERNACIONAL</t>
    </r>
  </si>
  <si>
    <r>
      <t>Tipo:</t>
    </r>
    <r>
      <rPr>
        <sz val="7"/>
        <color theme="1"/>
        <rFont val="Calibri"/>
        <family val="2"/>
        <scheme val="minor"/>
      </rPr>
      <t xml:space="preserve"> CEMSA</t>
    </r>
  </si>
  <si>
    <r>
      <t xml:space="preserve">Modelo: </t>
    </r>
    <r>
      <rPr>
        <sz val="7"/>
        <color theme="1"/>
        <rFont val="Calibri"/>
        <family val="2"/>
        <scheme val="minor"/>
      </rPr>
      <t>4300SBA4X2 AÑO 2004</t>
    </r>
  </si>
  <si>
    <r>
      <t xml:space="preserve">No. de serie: </t>
    </r>
    <r>
      <rPr>
        <sz val="7"/>
        <color theme="1"/>
        <rFont val="Calibri"/>
        <family val="2"/>
        <scheme val="minor"/>
      </rPr>
      <t>3HAMMAAR94L663564</t>
    </r>
  </si>
  <si>
    <r>
      <t>Vehículo:</t>
    </r>
    <r>
      <rPr>
        <sz val="7"/>
        <color theme="1"/>
        <rFont val="Calibri"/>
        <family val="2"/>
        <scheme val="minor"/>
      </rPr>
      <t xml:space="preserve"> RETRO 4X4</t>
    </r>
  </si>
  <si>
    <r>
      <t>Tipo:</t>
    </r>
    <r>
      <rPr>
        <sz val="7"/>
        <color theme="1"/>
        <rFont val="Calibri"/>
        <family val="2"/>
        <scheme val="minor"/>
      </rPr>
      <t xml:space="preserve"> </t>
    </r>
  </si>
  <si>
    <r>
      <t>NO. DE INVENTARIO:</t>
    </r>
    <r>
      <rPr>
        <sz val="7"/>
        <color theme="1"/>
        <rFont val="Calibri"/>
        <family val="2"/>
        <scheme val="minor"/>
      </rPr>
      <t xml:space="preserve"> RENTADO</t>
    </r>
  </si>
  <si>
    <r>
      <t>Vehículo:</t>
    </r>
    <r>
      <rPr>
        <sz val="7"/>
        <color theme="1"/>
        <rFont val="Calibri"/>
        <family val="2"/>
        <scheme val="minor"/>
      </rPr>
      <t xml:space="preserve"> VACTOR</t>
    </r>
  </si>
  <si>
    <r>
      <t>Tipo:</t>
    </r>
    <r>
      <rPr>
        <sz val="7"/>
        <color theme="1"/>
        <rFont val="Calibri"/>
        <family val="2"/>
        <scheme val="minor"/>
      </rPr>
      <t xml:space="preserve"> D-8</t>
    </r>
  </si>
  <si>
    <r>
      <t xml:space="preserve">Vehículo: </t>
    </r>
    <r>
      <rPr>
        <sz val="7"/>
        <color theme="1"/>
        <rFont val="Calibri"/>
        <family val="2"/>
        <scheme val="minor"/>
      </rPr>
      <t>FMC ROJO</t>
    </r>
  </si>
  <si>
    <r>
      <t>Tipo:</t>
    </r>
    <r>
      <rPr>
        <sz val="7"/>
        <color theme="1"/>
        <rFont val="Calibri"/>
        <family val="2"/>
        <scheme val="minor"/>
      </rPr>
      <t xml:space="preserve"> TANQUE BOMBA </t>
    </r>
  </si>
  <si>
    <r>
      <t xml:space="preserve">Modelo: </t>
    </r>
    <r>
      <rPr>
        <sz val="7"/>
        <color theme="1"/>
        <rFont val="Calibri"/>
        <family val="2"/>
        <scheme val="minor"/>
      </rPr>
      <t>1983</t>
    </r>
  </si>
  <si>
    <r>
      <t xml:space="preserve">No. de serie: </t>
    </r>
    <r>
      <rPr>
        <sz val="7"/>
        <color theme="1"/>
        <rFont val="Calibri"/>
        <family val="2"/>
        <scheme val="minor"/>
      </rPr>
      <t>62162</t>
    </r>
  </si>
  <si>
    <r>
      <t>NO. DE INVENTARIO:</t>
    </r>
    <r>
      <rPr>
        <sz val="7"/>
        <color theme="1"/>
        <rFont val="Calibri"/>
        <family val="2"/>
        <scheme val="minor"/>
      </rPr>
      <t xml:space="preserve"> XXIV-5-061-08</t>
    </r>
  </si>
  <si>
    <r>
      <t xml:space="preserve">Vehículo: </t>
    </r>
    <r>
      <rPr>
        <sz val="7"/>
        <color theme="1"/>
        <rFont val="Calibri"/>
        <family val="2"/>
        <scheme val="minor"/>
      </rPr>
      <t>CAMION INTERNATIONAL</t>
    </r>
  </si>
  <si>
    <r>
      <t xml:space="preserve">Tipo: </t>
    </r>
    <r>
      <rPr>
        <sz val="7"/>
        <color theme="1"/>
        <rFont val="Calibri"/>
        <family val="2"/>
        <scheme val="minor"/>
      </rPr>
      <t>MCNELIUS</t>
    </r>
  </si>
  <si>
    <r>
      <t xml:space="preserve">      Modelo: </t>
    </r>
    <r>
      <rPr>
        <sz val="7"/>
        <color theme="1"/>
        <rFont val="Calibri"/>
        <family val="2"/>
        <scheme val="minor"/>
      </rPr>
      <t>4300SBA4X2 AÑO 2004</t>
    </r>
  </si>
  <si>
    <r>
      <t xml:space="preserve">Placas: </t>
    </r>
    <r>
      <rPr>
        <sz val="7"/>
        <color theme="1"/>
        <rFont val="Calibri"/>
        <family val="2"/>
        <scheme val="minor"/>
      </rPr>
      <t xml:space="preserve"> S/P</t>
    </r>
  </si>
  <si>
    <r>
      <t xml:space="preserve">No. de serie: </t>
    </r>
    <r>
      <rPr>
        <sz val="7"/>
        <color theme="1"/>
        <rFont val="Calibri"/>
        <family val="2"/>
        <scheme val="minor"/>
      </rPr>
      <t>3HAMMAAR84L667685</t>
    </r>
  </si>
  <si>
    <r>
      <t>NO. DE INVENTARIO :</t>
    </r>
    <r>
      <rPr>
        <sz val="7"/>
        <color theme="1"/>
        <rFont val="Calibri"/>
        <family val="2"/>
        <scheme val="minor"/>
      </rPr>
      <t xml:space="preserve"> </t>
    </r>
  </si>
  <si>
    <r>
      <t>Vehículo:</t>
    </r>
    <r>
      <rPr>
        <sz val="7"/>
        <color theme="1"/>
        <rFont val="Calibri"/>
        <family val="2"/>
        <scheme val="minor"/>
      </rPr>
      <t xml:space="preserve"> TRACTOR D-8</t>
    </r>
  </si>
  <si>
    <r>
      <t>NO. DE INVENTARIO :</t>
    </r>
    <r>
      <rPr>
        <sz val="7"/>
        <color theme="1"/>
        <rFont val="Calibri"/>
        <family val="2"/>
        <scheme val="minor"/>
      </rPr>
      <t xml:space="preserve"> RENTADO</t>
    </r>
  </si>
  <si>
    <r>
      <t xml:space="preserve">Vehículo: </t>
    </r>
    <r>
      <rPr>
        <sz val="7"/>
        <color theme="1"/>
        <rFont val="Calibri"/>
        <family val="2"/>
        <scheme val="minor"/>
      </rPr>
      <t>NISSAN  DIF</t>
    </r>
  </si>
  <si>
    <r>
      <t xml:space="preserve">Modelo: </t>
    </r>
    <r>
      <rPr>
        <sz val="7"/>
        <color theme="1"/>
        <rFont val="Calibri"/>
        <family val="2"/>
        <scheme val="minor"/>
      </rPr>
      <t>2016</t>
    </r>
  </si>
  <si>
    <r>
      <t>No. de serie</t>
    </r>
    <r>
      <rPr>
        <sz val="7"/>
        <color theme="1"/>
        <rFont val="Calibri"/>
        <family val="2"/>
        <scheme val="minor"/>
      </rPr>
      <t xml:space="preserve"> :3N6AD35C4GK8411073</t>
    </r>
  </si>
  <si>
    <r>
      <t>NO. DE INVENTARIO :</t>
    </r>
    <r>
      <rPr>
        <sz val="7"/>
        <color theme="1"/>
        <rFont val="Calibri"/>
        <family val="2"/>
        <scheme val="minor"/>
      </rPr>
      <t xml:space="preserve"> XXVI-1-020-16</t>
    </r>
  </si>
  <si>
    <r>
      <t>Vehículo:</t>
    </r>
    <r>
      <rPr>
        <sz val="7"/>
        <color theme="1"/>
        <rFont val="Calibri"/>
        <family val="2"/>
        <scheme val="minor"/>
      </rPr>
      <t xml:space="preserve"> TRACTOR D-7</t>
    </r>
  </si>
  <si>
    <r>
      <t xml:space="preserve">Vehículo: </t>
    </r>
    <r>
      <rPr>
        <sz val="7"/>
        <color theme="1"/>
        <rFont val="Calibri"/>
        <family val="2"/>
        <scheme val="minor"/>
      </rPr>
      <t>EXCAVADORA</t>
    </r>
  </si>
  <si>
    <r>
      <t>Tipo:</t>
    </r>
    <r>
      <rPr>
        <sz val="7"/>
        <color theme="1"/>
        <rFont val="Calibri"/>
        <family val="2"/>
        <scheme val="minor"/>
      </rPr>
      <t xml:space="preserve"> 2.25</t>
    </r>
  </si>
  <si>
    <r>
      <t xml:space="preserve">Vehículo: </t>
    </r>
    <r>
      <rPr>
        <sz val="7"/>
        <color theme="1"/>
        <rFont val="Calibri"/>
        <family val="2"/>
        <scheme val="minor"/>
      </rPr>
      <t>CAMIÓN FORD 74</t>
    </r>
  </si>
  <si>
    <r>
      <t>Vehículo:</t>
    </r>
    <r>
      <rPr>
        <sz val="7"/>
        <rFont val="Arial Narrow"/>
        <family val="2"/>
      </rPr>
      <t xml:space="preserve"> DODGE BCO/AZUL</t>
    </r>
  </si>
  <si>
    <r>
      <rPr>
        <b/>
        <sz val="7"/>
        <rFont val="Arial Narrow"/>
        <family val="2"/>
      </rPr>
      <t>Tipo:</t>
    </r>
    <r>
      <rPr>
        <sz val="7"/>
        <rFont val="Arial Narrow"/>
        <family val="2"/>
      </rPr>
      <t xml:space="preserve"> RAM </t>
    </r>
  </si>
  <si>
    <r>
      <t xml:space="preserve">Modelo: </t>
    </r>
    <r>
      <rPr>
        <sz val="7"/>
        <rFont val="Arial Narrow"/>
        <family val="2"/>
      </rPr>
      <t>2009</t>
    </r>
  </si>
  <si>
    <r>
      <t xml:space="preserve">Placas: </t>
    </r>
    <r>
      <rPr>
        <sz val="7"/>
        <rFont val="Arial Narrow"/>
        <family val="2"/>
      </rPr>
      <t>352</t>
    </r>
  </si>
  <si>
    <r>
      <t xml:space="preserve">No.de serie: </t>
    </r>
    <r>
      <rPr>
        <sz val="7"/>
        <rFont val="Arial Narrow"/>
        <family val="2"/>
      </rPr>
      <t>3D7H516K29G508679</t>
    </r>
  </si>
  <si>
    <r>
      <t>NO. DE INVENTARIO:</t>
    </r>
    <r>
      <rPr>
        <sz val="7"/>
        <rFont val="Arial Narrow"/>
        <family val="2"/>
      </rPr>
      <t xml:space="preserve"> IX-5-021-09</t>
    </r>
  </si>
  <si>
    <r>
      <t xml:space="preserve">Vehículo: </t>
    </r>
    <r>
      <rPr>
        <sz val="7"/>
        <rFont val="Arial Narrow"/>
        <family val="2"/>
      </rPr>
      <t>CHEVROLET BCO/AZUL</t>
    </r>
  </si>
  <si>
    <r>
      <t>Tipo:</t>
    </r>
    <r>
      <rPr>
        <sz val="7"/>
        <rFont val="Arial Narrow"/>
        <family val="2"/>
      </rPr>
      <t xml:space="preserve"> PICK UP </t>
    </r>
  </si>
  <si>
    <r>
      <t xml:space="preserve">Modelo: </t>
    </r>
    <r>
      <rPr>
        <sz val="7"/>
        <rFont val="Arial Narrow"/>
        <family val="2"/>
      </rPr>
      <t>2004</t>
    </r>
  </si>
  <si>
    <r>
      <t xml:space="preserve">Placas: </t>
    </r>
    <r>
      <rPr>
        <sz val="7"/>
        <rFont val="Arial Narrow"/>
        <family val="2"/>
      </rPr>
      <t>1950</t>
    </r>
  </si>
  <si>
    <r>
      <t xml:space="preserve">No. de serie: </t>
    </r>
    <r>
      <rPr>
        <sz val="7"/>
        <rFont val="Arial Narrow"/>
        <family val="2"/>
      </rPr>
      <t>3GBEC14X55M102199</t>
    </r>
  </si>
  <si>
    <r>
      <t>NO. DE INVENTARIO:</t>
    </r>
    <r>
      <rPr>
        <sz val="7"/>
        <rFont val="Arial Narrow"/>
        <family val="2"/>
      </rPr>
      <t xml:space="preserve">  IX-5-003-08</t>
    </r>
  </si>
  <si>
    <r>
      <t>Vehículo:</t>
    </r>
    <r>
      <rPr>
        <sz val="7"/>
        <rFont val="Arial Narrow"/>
        <family val="2"/>
      </rPr>
      <t xml:space="preserve"> FORD PATRULLA</t>
    </r>
  </si>
  <si>
    <r>
      <rPr>
        <b/>
        <sz val="7"/>
        <rFont val="Arial Narrow"/>
        <family val="2"/>
      </rPr>
      <t>Tipo:</t>
    </r>
    <r>
      <rPr>
        <sz val="7"/>
        <rFont val="Arial Narrow"/>
        <family val="2"/>
      </rPr>
      <t xml:space="preserve"> </t>
    </r>
  </si>
  <si>
    <r>
      <t xml:space="preserve">Modelo: </t>
    </r>
    <r>
      <rPr>
        <sz val="7"/>
        <rFont val="Arial Narrow"/>
        <family val="2"/>
      </rPr>
      <t>2008</t>
    </r>
  </si>
  <si>
    <r>
      <t xml:space="preserve">Placas: </t>
    </r>
    <r>
      <rPr>
        <sz val="7"/>
        <rFont val="Arial Narrow"/>
        <family val="2"/>
      </rPr>
      <t>436</t>
    </r>
  </si>
  <si>
    <r>
      <t xml:space="preserve">No. de serie: </t>
    </r>
    <r>
      <rPr>
        <sz val="7"/>
        <rFont val="Arial Narrow"/>
        <family val="2"/>
      </rPr>
      <t>3FTGF17257MA28779</t>
    </r>
  </si>
  <si>
    <r>
      <t>NO. DE INVENTARIO:</t>
    </r>
    <r>
      <rPr>
        <sz val="7"/>
        <rFont val="Arial Narrow"/>
        <family val="2"/>
      </rPr>
      <t xml:space="preserve"> IX-5-004-08</t>
    </r>
  </si>
  <si>
    <r>
      <rPr>
        <b/>
        <sz val="7"/>
        <rFont val="Arial Narrow"/>
        <family val="2"/>
      </rPr>
      <t>Tipo:</t>
    </r>
    <r>
      <rPr>
        <sz val="7"/>
        <rFont val="Arial Narrow"/>
        <family val="2"/>
      </rPr>
      <t xml:space="preserve"> PUCK UP 437</t>
    </r>
  </si>
  <si>
    <r>
      <t xml:space="preserve">Placas: </t>
    </r>
    <r>
      <rPr>
        <sz val="7"/>
        <rFont val="Arial Narrow"/>
        <family val="2"/>
      </rPr>
      <t>437</t>
    </r>
  </si>
  <si>
    <r>
      <t xml:space="preserve">No. de serie: </t>
    </r>
    <r>
      <rPr>
        <sz val="7"/>
        <rFont val="Arial Narrow"/>
        <family val="2"/>
      </rPr>
      <t>3GCEC14X98M101346</t>
    </r>
  </si>
  <si>
    <r>
      <t>NO. DE INVENTARIO:</t>
    </r>
    <r>
      <rPr>
        <sz val="7"/>
        <rFont val="Arial Narrow"/>
        <family val="2"/>
      </rPr>
      <t xml:space="preserve"> IX-5-005-09</t>
    </r>
  </si>
  <si>
    <r>
      <t>Vehículo:</t>
    </r>
    <r>
      <rPr>
        <sz val="7"/>
        <rFont val="Arial Narrow"/>
        <family val="2"/>
      </rPr>
      <t xml:space="preserve"> CHEVROLET BCO/AZUL</t>
    </r>
  </si>
  <si>
    <r>
      <rPr>
        <b/>
        <sz val="7"/>
        <rFont val="Arial Narrow"/>
        <family val="2"/>
      </rPr>
      <t>Tipo:</t>
    </r>
    <r>
      <rPr>
        <sz val="7"/>
        <rFont val="Arial Narrow"/>
        <family val="2"/>
      </rPr>
      <t xml:space="preserve"> PUCK UP </t>
    </r>
  </si>
  <si>
    <r>
      <t xml:space="preserve">Placas: </t>
    </r>
    <r>
      <rPr>
        <sz val="7"/>
        <rFont val="Arial Narrow"/>
        <family val="2"/>
      </rPr>
      <t>438</t>
    </r>
  </si>
  <si>
    <r>
      <t xml:space="preserve">No. de serie: </t>
    </r>
    <r>
      <rPr>
        <sz val="7"/>
        <rFont val="Arial Narrow"/>
        <family val="2"/>
      </rPr>
      <t>3GCEC14X28M104783</t>
    </r>
  </si>
  <si>
    <r>
      <t>NO. DE INVENTARIO:</t>
    </r>
    <r>
      <rPr>
        <sz val="7"/>
        <rFont val="Arial Narrow"/>
        <family val="2"/>
      </rPr>
      <t xml:space="preserve"> IX-5-006-08</t>
    </r>
  </si>
  <si>
    <r>
      <t xml:space="preserve">Vehículo: </t>
    </r>
    <r>
      <rPr>
        <sz val="7"/>
        <rFont val="Arial Narrow"/>
        <family val="2"/>
      </rPr>
      <t>FORD BCO/AZUL</t>
    </r>
  </si>
  <si>
    <r>
      <t xml:space="preserve">Modelo: </t>
    </r>
    <r>
      <rPr>
        <sz val="7"/>
        <rFont val="Arial Narrow"/>
        <family val="2"/>
      </rPr>
      <t>2000</t>
    </r>
  </si>
  <si>
    <r>
      <t xml:space="preserve">Placas: </t>
    </r>
    <r>
      <rPr>
        <sz val="7"/>
        <rFont val="Arial Narrow"/>
        <family val="2"/>
      </rPr>
      <t>1507</t>
    </r>
  </si>
  <si>
    <r>
      <t xml:space="preserve">No. de serie: </t>
    </r>
    <r>
      <rPr>
        <sz val="7"/>
        <rFont val="Arial Narrow"/>
        <family val="2"/>
      </rPr>
      <t>3FTDF1724YMA39020</t>
    </r>
  </si>
  <si>
    <r>
      <t>NO. DE INVENTARIO:</t>
    </r>
    <r>
      <rPr>
        <sz val="7"/>
        <rFont val="Arial Narrow"/>
        <family val="2"/>
      </rPr>
      <t xml:space="preserve"> IX-5-008-08</t>
    </r>
  </si>
  <si>
    <r>
      <t xml:space="preserve">Placas: </t>
    </r>
    <r>
      <rPr>
        <sz val="7"/>
        <rFont val="Arial Narrow"/>
        <family val="2"/>
      </rPr>
      <t>0308</t>
    </r>
  </si>
  <si>
    <r>
      <t xml:space="preserve">No. de serie: </t>
    </r>
    <r>
      <rPr>
        <sz val="7"/>
        <rFont val="Arial Narrow"/>
        <family val="2"/>
      </rPr>
      <t>3D7H516K39G533770</t>
    </r>
  </si>
  <si>
    <r>
      <t>NO. DE INVENTARIO:</t>
    </r>
    <r>
      <rPr>
        <sz val="7"/>
        <rFont val="Arial Narrow"/>
        <family val="2"/>
      </rPr>
      <t xml:space="preserve"> IX-5-018-09</t>
    </r>
  </si>
  <si>
    <r>
      <rPr>
        <b/>
        <sz val="7"/>
        <rFont val="Arial Narrow"/>
        <family val="2"/>
      </rPr>
      <t>Tipo:</t>
    </r>
    <r>
      <rPr>
        <sz val="7"/>
        <rFont val="Arial Narrow"/>
        <family val="2"/>
      </rPr>
      <t xml:space="preserve"> RAM 309</t>
    </r>
  </si>
  <si>
    <r>
      <t xml:space="preserve">Placas: </t>
    </r>
    <r>
      <rPr>
        <sz val="7"/>
        <rFont val="Arial Narrow"/>
        <family val="2"/>
      </rPr>
      <t>0309</t>
    </r>
  </si>
  <si>
    <r>
      <t xml:space="preserve">No. de serie: </t>
    </r>
    <r>
      <rPr>
        <sz val="7"/>
        <rFont val="Arial Narrow"/>
        <family val="2"/>
      </rPr>
      <t>3D7H516K59G533771</t>
    </r>
  </si>
  <si>
    <r>
      <t>NO. DE INVENTARIO:</t>
    </r>
    <r>
      <rPr>
        <sz val="7"/>
        <rFont val="Arial Narrow"/>
        <family val="2"/>
      </rPr>
      <t xml:space="preserve"> IX-5-019-08</t>
    </r>
  </si>
  <si>
    <r>
      <t>Vehículo:</t>
    </r>
    <r>
      <rPr>
        <sz val="7"/>
        <rFont val="Arial Narrow"/>
        <family val="2"/>
      </rPr>
      <t xml:space="preserve"> DODGE </t>
    </r>
  </si>
  <si>
    <r>
      <t xml:space="preserve">Placas: </t>
    </r>
    <r>
      <rPr>
        <sz val="7"/>
        <rFont val="Arial Narrow"/>
        <family val="2"/>
      </rPr>
      <t>0310</t>
    </r>
  </si>
  <si>
    <r>
      <t xml:space="preserve">No. de serie: </t>
    </r>
    <r>
      <rPr>
        <sz val="7"/>
        <rFont val="Arial Narrow"/>
        <family val="2"/>
      </rPr>
      <t>3D7H516K59G533768</t>
    </r>
  </si>
  <si>
    <r>
      <t>NO. DE INVENTARIO:</t>
    </r>
    <r>
      <rPr>
        <sz val="7"/>
        <rFont val="Arial Narrow"/>
        <family val="2"/>
      </rPr>
      <t xml:space="preserve"> IX-5-020-09</t>
    </r>
  </si>
  <si>
    <r>
      <t>Modelo:</t>
    </r>
    <r>
      <rPr>
        <sz val="7"/>
        <rFont val="Arial Narrow"/>
        <family val="2"/>
      </rPr>
      <t xml:space="preserve"> 2009</t>
    </r>
  </si>
  <si>
    <r>
      <t xml:space="preserve">Placas: </t>
    </r>
    <r>
      <rPr>
        <sz val="7"/>
        <rFont val="Arial Narrow"/>
        <family val="2"/>
      </rPr>
      <t>353</t>
    </r>
  </si>
  <si>
    <r>
      <t xml:space="preserve">No. de serie: </t>
    </r>
    <r>
      <rPr>
        <sz val="7"/>
        <rFont val="Arial Narrow"/>
        <family val="2"/>
      </rPr>
      <t>3GCEC14X39M104423</t>
    </r>
  </si>
  <si>
    <r>
      <t>NO. DE INVENTARIO:</t>
    </r>
    <r>
      <rPr>
        <sz val="7"/>
        <rFont val="Arial Narrow"/>
        <family val="2"/>
      </rPr>
      <t xml:space="preserve"> IX-5-022-09</t>
    </r>
  </si>
  <si>
    <r>
      <t>Vehículo:</t>
    </r>
    <r>
      <rPr>
        <sz val="7"/>
        <rFont val="Arial Narrow"/>
        <family val="2"/>
      </rPr>
      <t xml:space="preserve"> DODGE,BCO/AZUL</t>
    </r>
  </si>
  <si>
    <r>
      <rPr>
        <b/>
        <sz val="7"/>
        <rFont val="Arial Narrow"/>
        <family val="2"/>
      </rPr>
      <t>Tipo:</t>
    </r>
    <r>
      <rPr>
        <sz val="7"/>
        <rFont val="Arial Narrow"/>
        <family val="2"/>
      </rPr>
      <t xml:space="preserve"> RAM CHASIS </t>
    </r>
  </si>
  <si>
    <r>
      <t xml:space="preserve">Placas: </t>
    </r>
    <r>
      <rPr>
        <sz val="7"/>
        <rFont val="Arial Narrow"/>
        <family val="2"/>
      </rPr>
      <t>GRUA</t>
    </r>
  </si>
  <si>
    <r>
      <t xml:space="preserve">No. de serie: </t>
    </r>
    <r>
      <rPr>
        <sz val="7"/>
        <rFont val="Arial Narrow"/>
        <family val="2"/>
      </rPr>
      <t>3D6WN56D38G236727</t>
    </r>
  </si>
  <si>
    <r>
      <t>NO. DE INVENTARIO:</t>
    </r>
    <r>
      <rPr>
        <sz val="7"/>
        <rFont val="Arial Narrow"/>
        <family val="2"/>
      </rPr>
      <t xml:space="preserve"> IX-5-023-09</t>
    </r>
  </si>
  <si>
    <r>
      <rPr>
        <b/>
        <sz val="7"/>
        <rFont val="Arial Narrow"/>
        <family val="2"/>
      </rPr>
      <t>Tipo:</t>
    </r>
    <r>
      <rPr>
        <sz val="7"/>
        <rFont val="Arial Narrow"/>
        <family val="2"/>
      </rPr>
      <t xml:space="preserve"> PICK UP 440</t>
    </r>
  </si>
  <si>
    <r>
      <t xml:space="preserve">Modelo: </t>
    </r>
    <r>
      <rPr>
        <sz val="7"/>
        <rFont val="Arial Narrow"/>
        <family val="2"/>
      </rPr>
      <t>2011</t>
    </r>
  </si>
  <si>
    <r>
      <t xml:space="preserve">Placas: </t>
    </r>
    <r>
      <rPr>
        <sz val="7"/>
        <rFont val="Arial Narrow"/>
        <family val="2"/>
      </rPr>
      <t>440</t>
    </r>
  </si>
  <si>
    <r>
      <t xml:space="preserve">No. de serie: </t>
    </r>
    <r>
      <rPr>
        <sz val="7"/>
        <rFont val="Arial Narrow"/>
        <family val="2"/>
      </rPr>
      <t>3GCN9CXCG140770</t>
    </r>
  </si>
  <si>
    <r>
      <t>NO. DE INVENTARIO:</t>
    </r>
    <r>
      <rPr>
        <sz val="7"/>
        <rFont val="Arial Narrow"/>
        <family val="2"/>
      </rPr>
      <t xml:space="preserve"> IX-9-024-12</t>
    </r>
  </si>
  <si>
    <r>
      <t>Vehículo:</t>
    </r>
    <r>
      <rPr>
        <sz val="7"/>
        <rFont val="Arial Narrow"/>
        <family val="2"/>
      </rPr>
      <t xml:space="preserve"> CHEVROLET BCO.</t>
    </r>
  </si>
  <si>
    <r>
      <rPr>
        <b/>
        <sz val="7"/>
        <rFont val="Arial Narrow"/>
        <family val="2"/>
      </rPr>
      <t>Tipo:</t>
    </r>
    <r>
      <rPr>
        <sz val="7"/>
        <rFont val="Arial Narrow"/>
        <family val="2"/>
      </rPr>
      <t xml:space="preserve"> AMBULANCIA 1504</t>
    </r>
  </si>
  <si>
    <r>
      <t xml:space="preserve">Placas: </t>
    </r>
    <r>
      <rPr>
        <sz val="7"/>
        <rFont val="Arial Narrow"/>
        <family val="2"/>
      </rPr>
      <t>1504</t>
    </r>
  </si>
  <si>
    <r>
      <t xml:space="preserve">No. de serie: </t>
    </r>
    <r>
      <rPr>
        <sz val="7"/>
        <rFont val="Arial Narrow"/>
        <family val="2"/>
      </rPr>
      <t>IBCEG15W0Y1229109</t>
    </r>
  </si>
  <si>
    <r>
      <t>NO. DE INVENTARIO:</t>
    </r>
    <r>
      <rPr>
        <sz val="7"/>
        <rFont val="Arial Narrow"/>
        <family val="2"/>
      </rPr>
      <t xml:space="preserve"> XXIV-5-060-08</t>
    </r>
  </si>
  <si>
    <r>
      <t xml:space="preserve">Vehículo: </t>
    </r>
    <r>
      <rPr>
        <sz val="7"/>
        <rFont val="Arial Narrow"/>
        <family val="2"/>
      </rPr>
      <t>FMC ROJO</t>
    </r>
  </si>
  <si>
    <r>
      <rPr>
        <b/>
        <sz val="7"/>
        <rFont val="Arial Narrow"/>
        <family val="2"/>
      </rPr>
      <t>Tipo:</t>
    </r>
    <r>
      <rPr>
        <sz val="7"/>
        <rFont val="Arial Narrow"/>
        <family val="2"/>
      </rPr>
      <t xml:space="preserve"> TANQUE BOMBA </t>
    </r>
  </si>
  <si>
    <r>
      <t xml:space="preserve">      Modelo: </t>
    </r>
    <r>
      <rPr>
        <sz val="7"/>
        <rFont val="Arial Narrow"/>
        <family val="2"/>
      </rPr>
      <t>1983</t>
    </r>
  </si>
  <si>
    <r>
      <t xml:space="preserve">Placas: </t>
    </r>
    <r>
      <rPr>
        <sz val="7"/>
        <rFont val="Arial Narrow"/>
        <family val="2"/>
      </rPr>
      <t xml:space="preserve"> S/P</t>
    </r>
  </si>
  <si>
    <r>
      <t xml:space="preserve">No. de serie: </t>
    </r>
    <r>
      <rPr>
        <sz val="7"/>
        <rFont val="Arial Narrow"/>
        <family val="2"/>
      </rPr>
      <t>62162</t>
    </r>
  </si>
  <si>
    <r>
      <t>NO. DE INVENTARIO:</t>
    </r>
    <r>
      <rPr>
        <sz val="7"/>
        <rFont val="Arial Narrow"/>
        <family val="2"/>
      </rPr>
      <t xml:space="preserve">  XXIV-5-061-08</t>
    </r>
  </si>
  <si>
    <r>
      <t>Vehículo:</t>
    </r>
    <r>
      <rPr>
        <sz val="7"/>
        <rFont val="Arial Narrow"/>
        <family val="2"/>
      </rPr>
      <t xml:space="preserve"> FORD  BCO.</t>
    </r>
  </si>
  <si>
    <r>
      <rPr>
        <b/>
        <sz val="7"/>
        <rFont val="Arial Narrow"/>
        <family val="2"/>
      </rPr>
      <t>Tipo:</t>
    </r>
    <r>
      <rPr>
        <sz val="7"/>
        <rFont val="Arial Narrow"/>
        <family val="2"/>
      </rPr>
      <t xml:space="preserve"> AMBULANCIA</t>
    </r>
  </si>
  <si>
    <r>
      <t xml:space="preserve">Modelo: </t>
    </r>
    <r>
      <rPr>
        <sz val="7"/>
        <rFont val="Arial Narrow"/>
        <family val="2"/>
      </rPr>
      <t>1993</t>
    </r>
  </si>
  <si>
    <r>
      <t xml:space="preserve">Placas:  </t>
    </r>
    <r>
      <rPr>
        <sz val="7"/>
        <rFont val="Arial Narrow"/>
        <family val="2"/>
      </rPr>
      <t>212</t>
    </r>
  </si>
  <si>
    <r>
      <t xml:space="preserve">No. de serie: </t>
    </r>
    <r>
      <rPr>
        <sz val="7"/>
        <rFont val="Arial Narrow"/>
        <family val="2"/>
      </rPr>
      <t>IFDKE30M8PHH22804</t>
    </r>
  </si>
  <si>
    <r>
      <t>NO. DE INVENTARIO:</t>
    </r>
    <r>
      <rPr>
        <sz val="7"/>
        <rFont val="Arial Narrow"/>
        <family val="2"/>
      </rPr>
      <t xml:space="preserve"> XXIV-5-062-08</t>
    </r>
  </si>
  <si>
    <r>
      <t>Vehículo:</t>
    </r>
    <r>
      <rPr>
        <sz val="7"/>
        <rFont val="Arial Narrow"/>
        <family val="2"/>
      </rPr>
      <t xml:space="preserve"> AMBULANCIA FORD BCO</t>
    </r>
  </si>
  <si>
    <r>
      <rPr>
        <b/>
        <sz val="7"/>
        <rFont val="Arial Narrow"/>
        <family val="2"/>
      </rPr>
      <t>Tipo:</t>
    </r>
    <r>
      <rPr>
        <sz val="7"/>
        <rFont val="Arial Narrow"/>
        <family val="2"/>
      </rPr>
      <t xml:space="preserve"> PICK UP </t>
    </r>
  </si>
  <si>
    <r>
      <t xml:space="preserve">Placas: </t>
    </r>
    <r>
      <rPr>
        <sz val="7"/>
        <rFont val="Arial Narrow"/>
        <family val="2"/>
      </rPr>
      <t>357</t>
    </r>
  </si>
  <si>
    <r>
      <t xml:space="preserve">No. de serie: </t>
    </r>
    <r>
      <rPr>
        <sz val="7"/>
        <rFont val="Arial Narrow"/>
        <family val="2"/>
      </rPr>
      <t>IFTNE14W99A20877</t>
    </r>
  </si>
  <si>
    <r>
      <t>NO. DE INVENTARIO:</t>
    </r>
    <r>
      <rPr>
        <sz val="7"/>
        <rFont val="Arial Narrow"/>
        <family val="2"/>
      </rPr>
      <t xml:space="preserve"> XXIV-5-070-09</t>
    </r>
  </si>
  <si>
    <r>
      <t xml:space="preserve">Modelo: </t>
    </r>
    <r>
      <rPr>
        <sz val="7"/>
        <rFont val="Arial Narrow"/>
        <family val="2"/>
      </rPr>
      <t>1969</t>
    </r>
  </si>
  <si>
    <r>
      <t>Placas:</t>
    </r>
    <r>
      <rPr>
        <sz val="7"/>
        <rFont val="Arial Narrow"/>
        <family val="2"/>
      </rPr>
      <t xml:space="preserve">  469</t>
    </r>
  </si>
  <si>
    <r>
      <t xml:space="preserve">No. de serie: </t>
    </r>
    <r>
      <rPr>
        <sz val="7"/>
        <rFont val="Arial Narrow"/>
        <family val="2"/>
      </rPr>
      <t>30891-HM80A-0102030</t>
    </r>
  </si>
  <si>
    <r>
      <t>NO. DE INVENTARIO:</t>
    </r>
    <r>
      <rPr>
        <sz val="7"/>
        <rFont val="Arial Narrow"/>
        <family val="2"/>
      </rPr>
      <t xml:space="preserve"> XXIV-5-063-08</t>
    </r>
  </si>
  <si>
    <r>
      <t xml:space="preserve">Vehículo: </t>
    </r>
    <r>
      <rPr>
        <sz val="7"/>
        <rFont val="Arial Narrow"/>
        <family val="2"/>
      </rPr>
      <t xml:space="preserve"> NUEVA CHEVROLET  PICK UP</t>
    </r>
  </si>
  <si>
    <r>
      <rPr>
        <b/>
        <sz val="7"/>
        <rFont val="Arial Narrow"/>
        <family val="2"/>
      </rPr>
      <t>Tipo:</t>
    </r>
    <r>
      <rPr>
        <sz val="7"/>
        <rFont val="Arial Narrow"/>
        <family val="2"/>
      </rPr>
      <t xml:space="preserve">  PATRULLA</t>
    </r>
  </si>
  <si>
    <r>
      <t>Placas:</t>
    </r>
    <r>
      <rPr>
        <sz val="7"/>
        <rFont val="Arial Narrow"/>
        <family val="2"/>
      </rPr>
      <t xml:space="preserve"> 001</t>
    </r>
  </si>
  <si>
    <r>
      <t>NO. DE INVENTARIO :</t>
    </r>
    <r>
      <rPr>
        <sz val="7"/>
        <rFont val="Arial Narrow"/>
        <family val="2"/>
      </rPr>
      <t xml:space="preserve"> IX-5-025-13</t>
    </r>
  </si>
  <si>
    <r>
      <t xml:space="preserve">Vehículo: </t>
    </r>
    <r>
      <rPr>
        <sz val="7"/>
        <rFont val="Arial Narrow"/>
        <family val="2"/>
      </rPr>
      <t>BICICLETAS</t>
    </r>
  </si>
  <si>
    <r>
      <rPr>
        <b/>
        <sz val="7"/>
        <rFont val="Arial Narrow"/>
        <family val="2"/>
      </rPr>
      <t>Tipo:</t>
    </r>
    <r>
      <rPr>
        <sz val="7"/>
        <rFont val="Arial Narrow"/>
        <family val="2"/>
      </rPr>
      <t xml:space="preserve">  </t>
    </r>
  </si>
  <si>
    <r>
      <t>Placas:</t>
    </r>
    <r>
      <rPr>
        <sz val="7"/>
        <rFont val="Arial Narrow"/>
        <family val="2"/>
      </rPr>
      <t xml:space="preserve"> </t>
    </r>
  </si>
  <si>
    <r>
      <t>NO. DE INVENTARIO :</t>
    </r>
    <r>
      <rPr>
        <sz val="7"/>
        <rFont val="Arial Narrow"/>
        <family val="2"/>
      </rPr>
      <t xml:space="preserve"> </t>
    </r>
  </si>
  <si>
    <r>
      <t xml:space="preserve">Vehículo: </t>
    </r>
    <r>
      <rPr>
        <sz val="7"/>
        <rFont val="Arial Narrow"/>
        <family val="2"/>
      </rPr>
      <t>ALMACEN</t>
    </r>
  </si>
  <si>
    <r>
      <t xml:space="preserve">Vehículo: </t>
    </r>
    <r>
      <rPr>
        <sz val="7"/>
        <rFont val="Arial Narrow"/>
        <family val="2"/>
      </rPr>
      <t>PATRULLA AGUILA 1</t>
    </r>
  </si>
  <si>
    <r>
      <rPr>
        <b/>
        <sz val="7"/>
        <rFont val="Arial Narrow"/>
        <family val="2"/>
      </rPr>
      <t>Tipo:</t>
    </r>
    <r>
      <rPr>
        <sz val="7"/>
        <rFont val="Arial Narrow"/>
        <family val="2"/>
      </rPr>
      <t xml:space="preserve"> NISSAN </t>
    </r>
  </si>
  <si>
    <r>
      <t xml:space="preserve">Modelo: </t>
    </r>
    <r>
      <rPr>
        <sz val="7"/>
        <rFont val="Arial Narrow"/>
        <family val="2"/>
      </rPr>
      <t>2016</t>
    </r>
  </si>
  <si>
    <r>
      <t xml:space="preserve">No. de serie: </t>
    </r>
    <r>
      <rPr>
        <sz val="7"/>
        <rFont val="Arial Narrow"/>
        <family val="2"/>
      </rPr>
      <t>3N6AD33C2GK803117</t>
    </r>
  </si>
  <si>
    <r>
      <t>NO. DE INVENTARIO:</t>
    </r>
    <r>
      <rPr>
        <sz val="7"/>
        <rFont val="Arial Narrow"/>
        <family val="2"/>
      </rPr>
      <t xml:space="preserve"> IX-9-025-15</t>
    </r>
  </si>
  <si>
    <r>
      <t xml:space="preserve">Vehículo: </t>
    </r>
    <r>
      <rPr>
        <sz val="7"/>
        <rFont val="Arial Narrow"/>
        <family val="2"/>
      </rPr>
      <t>PATRULLA AGUILA 2</t>
    </r>
  </si>
  <si>
    <r>
      <t xml:space="preserve">No. de serie: </t>
    </r>
    <r>
      <rPr>
        <sz val="7"/>
        <rFont val="Arial Narrow"/>
        <family val="2"/>
      </rPr>
      <t>3N6AD33CXGK802989</t>
    </r>
  </si>
  <si>
    <r>
      <t>NO. DE INVENTARIO:</t>
    </r>
    <r>
      <rPr>
        <sz val="7"/>
        <rFont val="Arial Narrow"/>
        <family val="2"/>
      </rPr>
      <t xml:space="preserve"> IX-9-026-15</t>
    </r>
  </si>
  <si>
    <r>
      <t xml:space="preserve">Vehículo: </t>
    </r>
    <r>
      <rPr>
        <sz val="7"/>
        <rFont val="Arial Narrow"/>
        <family val="2"/>
      </rPr>
      <t>PATRULLA AGUILA 3</t>
    </r>
  </si>
  <si>
    <r>
      <rPr>
        <b/>
        <sz val="7"/>
        <rFont val="Arial Narrow"/>
        <family val="2"/>
      </rPr>
      <t>Tipo:</t>
    </r>
    <r>
      <rPr>
        <sz val="7"/>
        <rFont val="Arial Narrow"/>
        <family val="2"/>
      </rPr>
      <t xml:space="preserve"> CHEVROLET</t>
    </r>
  </si>
  <si>
    <r>
      <t>NO. DE INVENTARIO:</t>
    </r>
    <r>
      <rPr>
        <sz val="7"/>
        <rFont val="Arial Narrow"/>
        <family val="2"/>
      </rPr>
      <t xml:space="preserve"> IX-5-028-15</t>
    </r>
  </si>
  <si>
    <r>
      <t>Placas:</t>
    </r>
    <r>
      <rPr>
        <sz val="7"/>
        <rFont val="Arial Narrow"/>
        <family val="2"/>
      </rPr>
      <t xml:space="preserve"> 002</t>
    </r>
  </si>
  <si>
    <r>
      <t xml:space="preserve">Vehículo: </t>
    </r>
    <r>
      <rPr>
        <sz val="7"/>
        <rFont val="Arial Narrow"/>
        <family val="2"/>
      </rPr>
      <t>CAMION PIERCE 003</t>
    </r>
  </si>
  <si>
    <r>
      <rPr>
        <b/>
        <sz val="7"/>
        <rFont val="Arial Narrow"/>
        <family val="2"/>
      </rPr>
      <t>Tipo:</t>
    </r>
    <r>
      <rPr>
        <sz val="7"/>
        <rFont val="Arial Narrow"/>
        <family val="2"/>
      </rPr>
      <t xml:space="preserve"> TANQUE BOMBA</t>
    </r>
  </si>
  <si>
    <r>
      <t xml:space="preserve">Vehículo: </t>
    </r>
    <r>
      <rPr>
        <sz val="7"/>
        <rFont val="Arial Narrow"/>
        <family val="2"/>
      </rPr>
      <t>PATRULLA CHEVROLET SILVERADO</t>
    </r>
  </si>
  <si>
    <r>
      <t>Placas:</t>
    </r>
    <r>
      <rPr>
        <sz val="7"/>
        <rFont val="Arial Narrow"/>
        <family val="2"/>
      </rPr>
      <t xml:space="preserve"> 284</t>
    </r>
  </si>
  <si>
    <r>
      <rPr>
        <b/>
        <sz val="7"/>
        <rFont val="Arial Narrow"/>
        <family val="2"/>
      </rPr>
      <t>Tipo: DODGE</t>
    </r>
    <r>
      <rPr>
        <sz val="7"/>
        <rFont val="Arial Narrow"/>
        <family val="2"/>
      </rPr>
      <t xml:space="preserve"> RAM </t>
    </r>
  </si>
  <si>
    <r>
      <t>Vehículo:</t>
    </r>
    <r>
      <rPr>
        <sz val="7"/>
        <rFont val="Arial Narrow"/>
        <family val="2"/>
      </rPr>
      <t xml:space="preserve"> PATRULLA CHEVROLET</t>
    </r>
  </si>
  <si>
    <r>
      <t>Vehículo:</t>
    </r>
    <r>
      <rPr>
        <sz val="7"/>
        <rFont val="Arial Narrow"/>
        <family val="2"/>
      </rPr>
      <t xml:space="preserve"> CAMIÓN FMC 83</t>
    </r>
  </si>
  <si>
    <r>
      <t>Vehículo:</t>
    </r>
    <r>
      <rPr>
        <sz val="7"/>
        <rFont val="Arial Narrow"/>
        <family val="2"/>
      </rPr>
      <t xml:space="preserve"> PATRULLA NISSAN 01-080</t>
    </r>
  </si>
  <si>
    <r>
      <t>Vehículo:</t>
    </r>
    <r>
      <rPr>
        <sz val="7"/>
        <rFont val="Arial Narrow"/>
        <family val="2"/>
      </rPr>
      <t xml:space="preserve"> MOTOPATRULLA</t>
    </r>
  </si>
  <si>
    <r>
      <t>Vehículo:</t>
    </r>
    <r>
      <rPr>
        <sz val="7"/>
        <rFont val="Arial Narrow"/>
        <family val="2"/>
      </rPr>
      <t xml:space="preserve">TOYOTA </t>
    </r>
  </si>
  <si>
    <r>
      <t xml:space="preserve">Vehículo: </t>
    </r>
    <r>
      <rPr>
        <sz val="7"/>
        <color theme="1"/>
        <rFont val="Calibri"/>
        <family val="2"/>
        <scheme val="minor"/>
      </rPr>
      <t>FORD, ROJO ALUMBRADO</t>
    </r>
  </si>
  <si>
    <r>
      <t>Vehículo:</t>
    </r>
    <r>
      <rPr>
        <sz val="7"/>
        <rFont val="Arial Narrow"/>
        <family val="2"/>
      </rPr>
      <t xml:space="preserve"> PLATINA</t>
    </r>
  </si>
  <si>
    <t>PLATINA</t>
  </si>
  <si>
    <t>MOTONETA  ESTANDAROBRAS PUB. 2018</t>
  </si>
  <si>
    <r>
      <rPr>
        <b/>
        <sz val="7"/>
        <rFont val="Arial Narrow"/>
        <family val="2"/>
      </rPr>
      <t>Tipo:</t>
    </r>
    <r>
      <rPr>
        <sz val="7"/>
        <rFont val="Arial Narrow"/>
        <family val="2"/>
      </rPr>
      <t xml:space="preserve"> ZH200-L</t>
    </r>
  </si>
  <si>
    <t>No.de serie: 3CUT2AMX2JX000051</t>
  </si>
  <si>
    <r>
      <t>Vehículo:</t>
    </r>
    <r>
      <rPr>
        <sz val="7"/>
        <rFont val="Arial Narrow"/>
        <family val="2"/>
      </rPr>
      <t xml:space="preserve"> MOTONETA REGLAMENTOS</t>
    </r>
  </si>
  <si>
    <t>MOTONETA DINAMO 2018, REGLAMENTOS</t>
  </si>
  <si>
    <t>V-13-115-08</t>
  </si>
  <si>
    <t>NISSAN / ESTACAS 1999</t>
  </si>
  <si>
    <r>
      <t xml:space="preserve">Vehículo: </t>
    </r>
    <r>
      <rPr>
        <sz val="7"/>
        <color theme="1"/>
        <rFont val="Calibri"/>
        <family val="2"/>
        <scheme val="minor"/>
      </rPr>
      <t>NISSAN BLANCO OBRAS</t>
    </r>
  </si>
  <si>
    <t>NO. DE INVENTARIO :XXIV-5-064-15</t>
  </si>
  <si>
    <r>
      <t>Vehículo:</t>
    </r>
    <r>
      <rPr>
        <sz val="7"/>
        <rFont val="Arial Narrow"/>
        <family val="2"/>
      </rPr>
      <t xml:space="preserve"> AMBULANCIA 1133 PRO-MASTER</t>
    </r>
  </si>
  <si>
    <t>PATRULLA DELTA TOYOTA 01</t>
  </si>
  <si>
    <t>PATRULLA DELTA TOYOTA 02</t>
  </si>
  <si>
    <t>PATRULLA DELTA TOYOTA  03</t>
  </si>
  <si>
    <t>NISSAN 2016 D.I.F.</t>
  </si>
  <si>
    <r>
      <t xml:space="preserve">Vehículo: </t>
    </r>
    <r>
      <rPr>
        <sz val="7"/>
        <color theme="1"/>
        <rFont val="Calibri"/>
        <family val="2"/>
        <scheme val="minor"/>
      </rPr>
      <t>FORD F-450 BCO. SUPER DUTY</t>
    </r>
  </si>
  <si>
    <t>3DCWN5ET9BG514692</t>
  </si>
  <si>
    <r>
      <t>Vehículo:</t>
    </r>
    <r>
      <rPr>
        <sz val="7"/>
        <rFont val="Arial Narrow"/>
        <family val="2"/>
      </rPr>
      <t xml:space="preserve"> CARRITOS RECOLECTORES DE BASURA</t>
    </r>
  </si>
  <si>
    <t>CARRITOS RECOLECTORES DE BASURA</t>
  </si>
  <si>
    <r>
      <t>Vehículo:</t>
    </r>
    <r>
      <rPr>
        <sz val="7"/>
        <rFont val="Arial Narrow"/>
        <family val="2"/>
      </rPr>
      <t xml:space="preserve"> FORD 74 BOMBEROS GRILLO</t>
    </r>
  </si>
  <si>
    <r>
      <t>Vehículo:</t>
    </r>
    <r>
      <rPr>
        <sz val="7"/>
        <rFont val="Arial Narrow"/>
        <family val="2"/>
      </rPr>
      <t xml:space="preserve"> MOTONETA OBRAS PUBLICAS DINAMO 200</t>
    </r>
  </si>
  <si>
    <r>
      <t>Vehículo:</t>
    </r>
    <r>
      <rPr>
        <sz val="7"/>
        <rFont val="Arial Narrow"/>
        <family val="2"/>
      </rPr>
      <t xml:space="preserve"> DODGE BCO REGLAMENTOS</t>
    </r>
  </si>
  <si>
    <t>No.de serie: ECUTAHFXFX002333</t>
  </si>
  <si>
    <t>NO. DE INVENTARIO: IX-5044-17</t>
  </si>
  <si>
    <t>IX-5-044-17</t>
  </si>
  <si>
    <t>MOTOPATRULLA: 02</t>
  </si>
  <si>
    <r>
      <t xml:space="preserve">Vehículo: </t>
    </r>
    <r>
      <rPr>
        <sz val="7"/>
        <color theme="1"/>
        <rFont val="Calibri"/>
        <family val="2"/>
        <scheme val="minor"/>
      </rPr>
      <t>RETROEXCAVADORA  JCB NVA.</t>
    </r>
  </si>
  <si>
    <r>
      <t xml:space="preserve">Tipo: </t>
    </r>
    <r>
      <rPr>
        <sz val="7"/>
        <color theme="1"/>
        <rFont val="Calibri"/>
        <family val="2"/>
        <scheme val="minor"/>
      </rPr>
      <t>JCB</t>
    </r>
  </si>
  <si>
    <r>
      <t>Modelo:</t>
    </r>
    <r>
      <rPr>
        <sz val="7"/>
        <color theme="1"/>
        <rFont val="Calibri"/>
        <family val="2"/>
        <scheme val="minor"/>
      </rPr>
      <t xml:space="preserve"> 2018</t>
    </r>
  </si>
  <si>
    <t>RETROEXCAVADORA JCB</t>
  </si>
  <si>
    <r>
      <t xml:space="preserve">Vehículo: </t>
    </r>
    <r>
      <rPr>
        <sz val="7"/>
        <color theme="1"/>
        <rFont val="Calibri"/>
        <family val="2"/>
        <scheme val="minor"/>
      </rPr>
      <t>FORD 2</t>
    </r>
  </si>
  <si>
    <t>V-3-023-18</t>
  </si>
  <si>
    <t>No. de serie: HAR3CXTTCH2543329</t>
  </si>
  <si>
    <r>
      <t>NO. DE INVENTARIO:</t>
    </r>
    <r>
      <rPr>
        <b/>
        <sz val="7"/>
        <color theme="1"/>
        <rFont val="Calibri"/>
        <family val="2"/>
        <scheme val="minor"/>
      </rPr>
      <t xml:space="preserve">  V-3-023-18</t>
    </r>
  </si>
  <si>
    <r>
      <t>Vehículo:</t>
    </r>
    <r>
      <rPr>
        <sz val="7"/>
        <rFont val="Arial Narrow"/>
        <family val="2"/>
      </rPr>
      <t xml:space="preserve"> MOTOPATRULLA 3</t>
    </r>
  </si>
  <si>
    <t>UNIDAD MEDICA FORD  2008</t>
  </si>
  <si>
    <t>Tipo: UNIDAD MEDICA</t>
  </si>
  <si>
    <t>Modelo: 2008</t>
  </si>
  <si>
    <r>
      <t xml:space="preserve">No. de serie: </t>
    </r>
    <r>
      <rPr>
        <sz val="7"/>
        <color theme="1"/>
        <rFont val="Calibri"/>
        <family val="2"/>
        <scheme val="minor"/>
      </rPr>
      <t>3FCKF60H9VJA117013FEKF36L48MA15207</t>
    </r>
  </si>
  <si>
    <r>
      <t>NO. DE INVENTARIO:</t>
    </r>
    <r>
      <rPr>
        <sz val="7"/>
        <color theme="1"/>
        <rFont val="Calibri"/>
        <family val="2"/>
        <scheme val="minor"/>
      </rPr>
      <t xml:space="preserve"> IV-3-021-08</t>
    </r>
  </si>
  <si>
    <t>IV-3021-08</t>
  </si>
  <si>
    <r>
      <t xml:space="preserve">Vehículo: </t>
    </r>
    <r>
      <rPr>
        <sz val="7"/>
        <color theme="1"/>
        <rFont val="Calibri"/>
        <family val="2"/>
        <scheme val="minor"/>
      </rPr>
      <t>FORD LOBO BLANCA</t>
    </r>
  </si>
  <si>
    <t>J U N I O</t>
  </si>
  <si>
    <t>J U L I O</t>
  </si>
  <si>
    <t xml:space="preserve">J U N I O </t>
  </si>
  <si>
    <t>A G O S T O</t>
  </si>
  <si>
    <t>FORD / TRANSIT</t>
  </si>
  <si>
    <t>MERCEDES BENZ / REC BAS</t>
  </si>
  <si>
    <t>FORD / PICK UP ALUMBRADO 1992</t>
  </si>
  <si>
    <r>
      <rPr>
        <b/>
        <sz val="7"/>
        <color theme="1"/>
        <rFont val="Calibri"/>
        <family val="2"/>
        <scheme val="minor"/>
      </rPr>
      <t>Tipo:</t>
    </r>
    <r>
      <rPr>
        <sz val="7"/>
        <color theme="1"/>
        <rFont val="Calibri"/>
        <family val="2"/>
        <scheme val="minor"/>
      </rPr>
      <t xml:space="preserve"> </t>
    </r>
  </si>
  <si>
    <t>BICICLETA NEGRA</t>
  </si>
  <si>
    <t xml:space="preserve">JULIO </t>
  </si>
  <si>
    <t xml:space="preserve">SEPTIEMBRE </t>
  </si>
  <si>
    <t>Tipo:  NEGRA</t>
  </si>
  <si>
    <t>BICICLETA AZUL</t>
  </si>
  <si>
    <t>Tipo:  AZUL</t>
  </si>
  <si>
    <t>Tipo: RELAMPAGO 001</t>
  </si>
  <si>
    <t>MOTOPATRULLA RELAMPAGO 01</t>
  </si>
  <si>
    <t>MOTOPATRULLA AZUL 04</t>
  </si>
  <si>
    <t>Tipo: NEGRA 05</t>
  </si>
  <si>
    <t>Tipo: AZUL 04</t>
  </si>
  <si>
    <t>FORD F-450 / REC. BAS 4074 DUTY</t>
  </si>
  <si>
    <t>MOTOPATRULLA  NEGRA 05</t>
  </si>
  <si>
    <r>
      <rPr>
        <b/>
        <sz val="7"/>
        <rFont val="Arial Narrow"/>
        <family val="2"/>
      </rPr>
      <t>Tipo:</t>
    </r>
    <r>
      <rPr>
        <sz val="7"/>
        <rFont val="Arial Narrow"/>
        <family val="2"/>
      </rPr>
      <t xml:space="preserve"> RAM 353 OFICIALIA MAYOR</t>
    </r>
  </si>
  <si>
    <t>DODGE / RAM 352 RELAMENTOS</t>
  </si>
  <si>
    <r>
      <t xml:space="preserve">Vehículo: </t>
    </r>
    <r>
      <rPr>
        <sz val="7"/>
        <rFont val="Arial Narrow"/>
        <family val="2"/>
      </rPr>
      <t>GMC CHEVROLET ROJO  NO. 005 ENGLINE</t>
    </r>
  </si>
  <si>
    <r>
      <t>Vehículo:</t>
    </r>
    <r>
      <rPr>
        <sz val="7"/>
        <rFont val="Arial Narrow"/>
        <family val="2"/>
      </rPr>
      <t xml:space="preserve"> FORD 002 REMOLQUE (RENTADO)</t>
    </r>
  </si>
  <si>
    <t xml:space="preserve"> FORD 002 REMOLQUE (RENTADO)</t>
  </si>
  <si>
    <t>GMC CHEVROLET / TANQUE BOMBA 469 ENGLINE (005)</t>
  </si>
  <si>
    <r>
      <t>Vehículo:</t>
    </r>
    <r>
      <rPr>
        <sz val="7"/>
        <rFont val="Arial Narrow"/>
        <family val="2"/>
      </rPr>
      <t xml:space="preserve"> MOTOPATRULLA 001</t>
    </r>
  </si>
  <si>
    <t>FORD 74  GRILLO</t>
  </si>
  <si>
    <r>
      <t xml:space="preserve">Vehículo: </t>
    </r>
    <r>
      <rPr>
        <sz val="7"/>
        <rFont val="Arial Narrow"/>
        <family val="2"/>
      </rPr>
      <t xml:space="preserve">DODGE CHEVROLET </t>
    </r>
  </si>
  <si>
    <r>
      <t xml:space="preserve">Vehículo: </t>
    </r>
    <r>
      <rPr>
        <sz val="7"/>
        <color theme="1"/>
        <rFont val="Calibri"/>
        <family val="2"/>
        <scheme val="minor"/>
      </rPr>
      <t xml:space="preserve">DODGE 692 </t>
    </r>
  </si>
  <si>
    <t>SERVICIO DE LIMPIAS RAM 692</t>
  </si>
  <si>
    <r>
      <t>Vehículo:</t>
    </r>
    <r>
      <rPr>
        <sz val="7"/>
        <rFont val="Arial Narrow"/>
        <family val="2"/>
      </rPr>
      <t xml:space="preserve"> CHEVROLET PUCK UP OBRAS</t>
    </r>
  </si>
  <si>
    <r>
      <t xml:space="preserve">Vehículo : </t>
    </r>
    <r>
      <rPr>
        <sz val="7"/>
        <rFont val="Arial Narrow"/>
        <family val="2"/>
      </rPr>
      <t>MOTOCICLETA 002</t>
    </r>
  </si>
  <si>
    <t xml:space="preserve">NOVIEMBRE </t>
  </si>
  <si>
    <t>VEHICULO: VOLKSWAGEN  1992</t>
  </si>
  <si>
    <r>
      <rPr>
        <b/>
        <sz val="7"/>
        <color theme="1"/>
        <rFont val="Calibri"/>
        <family val="2"/>
        <scheme val="minor"/>
      </rPr>
      <t>Tipo:</t>
    </r>
    <r>
      <rPr>
        <sz val="7"/>
        <color theme="1"/>
        <rFont val="Calibri"/>
        <family val="2"/>
        <scheme val="minor"/>
      </rPr>
      <t xml:space="preserve"> SEDAN</t>
    </r>
  </si>
  <si>
    <r>
      <t>No. de serie</t>
    </r>
    <r>
      <rPr>
        <sz val="7"/>
        <color theme="1"/>
        <rFont val="Calibri"/>
        <family val="2"/>
        <scheme val="minor"/>
      </rPr>
      <t xml:space="preserve"> : 11N0069875</t>
    </r>
  </si>
  <si>
    <t>VOLKSWAGEN SEDAN 1992</t>
  </si>
  <si>
    <t>RECPO</t>
  </si>
  <si>
    <t>REFACCIONES</t>
  </si>
  <si>
    <t>4 PUNTAS PARA BOTE, ADAPTADOR PARA BOTE Y REPARACION DE BOTE CON PLACA, CORTES Y SOLDADURA</t>
  </si>
  <si>
    <t>ITZEL BARRERA CERON</t>
  </si>
  <si>
    <t>A-691</t>
  </si>
  <si>
    <t>MANO DE OBRA</t>
  </si>
  <si>
    <t>REPARACION  RETROEXCAVADORA JCB</t>
  </si>
  <si>
    <t>LA CASA AGRICOLA DEL CAMPESINO DE IXMIQUILPA S.A. DE C.V.</t>
  </si>
  <si>
    <t>JVB-417</t>
  </si>
  <si>
    <t>JOSE EDUARDO RIOS LATORRER</t>
  </si>
  <si>
    <t>ING. ARQ. ALEJANDRO CHAPARRO LOZAO</t>
  </si>
  <si>
    <t>REPARAR MULTIPLE, JUNTAS, BIRLOS, SOLDADURA DE MULTIPLE Y 2 BOQUILLAS</t>
  </si>
  <si>
    <t>JUAN LAGUNAS MOTA</t>
  </si>
  <si>
    <t>1C6B</t>
  </si>
  <si>
    <t>JOSE EDUARDO RIOS LATORRE</t>
  </si>
  <si>
    <t>MANTENIMIENTO A  MOTOBOMBA A GASOLINA</t>
  </si>
  <si>
    <t>MARIA ABIGAIL LEON PAVANA</t>
  </si>
  <si>
    <t xml:space="preserve">MANO DE OBRA REPARAR ESCAPE </t>
  </si>
  <si>
    <t>748B</t>
  </si>
  <si>
    <t>MANTENIMIENTO , REPARACION DE RADIADOR</t>
  </si>
  <si>
    <t>3A26</t>
  </si>
  <si>
    <t>REPARACION DE RADIADOR EN GENERAL</t>
  </si>
  <si>
    <t>REPARACION DE LUCES EN GENERAL, CAMBIO DE FOCOS Y SOQUETS, PONER LUCES ESTROBOS, REPARACION DE TABLERO DE CENTRO DE CARGA DEL SISTEMA DE LUCES</t>
  </si>
  <si>
    <t>GABRIEL  DOMINGUEZ MORALES.</t>
  </si>
  <si>
    <t>16FF</t>
  </si>
  <si>
    <t>6 PZAS. DE INDICADORES  DE RETORNABILIDAD MADISA</t>
  </si>
  <si>
    <t>MAQUINAS DIESEL S.A. DE C.V.</t>
  </si>
  <si>
    <t>5 PZAS. DE INDICADORES  DE RETORNABILIDAD MADISA</t>
  </si>
  <si>
    <t>JCB416</t>
  </si>
  <si>
    <t>REPARAR RETROEXCAVADORA JCB</t>
  </si>
  <si>
    <t xml:space="preserve">FILTROS DE TRANSMISION, FILTRO MOTOR, AIRE </t>
  </si>
  <si>
    <t>UN FARO  IZQUIERDO</t>
  </si>
  <si>
    <t>SALVADOR SANDOVAL VILLANUEVA</t>
  </si>
  <si>
    <t>FERNANDO GARCIA JIMENEZ</t>
  </si>
  <si>
    <t>BUJES DE HORQUILLA INF., GOMAS DE T. ESTABILIZADOR, BALERO TRASERO IZQ. MAZA TRASERA IZQ.</t>
  </si>
  <si>
    <t>MARIA ISABEL LUNA JIMENEZ</t>
  </si>
  <si>
    <t>ALINEACION, BALANCEO, ACONDICIONAR BASES DELANTERAS Y TRASERAS, ALINECION T E INSTALACION DE BUJES, GOMAS DE T. ESTABILIZADOR, BALERO TRASERO, MAZA TRASERA.</t>
  </si>
  <si>
    <t>GRASA ROSH 425G BAT - 3, KIT  FRENOS  TAMBOR FORD F350 68/98, CILINDRO RUEDA FORD F250 E 350 78/93,  RETEN FORD R/T F350 73/9 28120CR, KIT JUEGO DE TUERCAS FORD F350, F450 93/00, LIQUIO DE FRENOS</t>
  </si>
  <si>
    <t>MANUEL MARTINEZ PEREZ</t>
  </si>
  <si>
    <t>JAVIER PEREZ HERNADEZ</t>
  </si>
  <si>
    <t>523.90 QUEDO EN PROVEEDORES</t>
  </si>
  <si>
    <t>FORTAMUN</t>
  </si>
  <si>
    <t>EXTENSION DE TECHO A CAJA CON PLACA Y TRAVESAÑO</t>
  </si>
  <si>
    <t>A694</t>
  </si>
  <si>
    <t>JAVIER PEREZ HERNANDEZ</t>
  </si>
  <si>
    <t>REPARACION DE DEPOSITO DE TRANSMISION HIUDRÁULICA</t>
  </si>
  <si>
    <t>A693</t>
  </si>
  <si>
    <t>FERNANDO GARCÍA JIMÉNEZ</t>
  </si>
  <si>
    <t>PINTAR CAJA BOTE Y CABINA</t>
  </si>
  <si>
    <t>A711</t>
  </si>
  <si>
    <t>MANTENIMIENTO DE CAJA COMPACTADORA DE BASURA</t>
  </si>
  <si>
    <t>DONATO MARTINEZ OLVERA</t>
  </si>
  <si>
    <t>1E8F</t>
  </si>
  <si>
    <t>UN TACON Y BUJE</t>
  </si>
  <si>
    <t>MIGUEL ANGEL MACIEL JIMENEZ</t>
  </si>
  <si>
    <t>B2A0</t>
  </si>
  <si>
    <t>DOS PIEZAS DE MUELLE</t>
  </si>
  <si>
    <t>EC58</t>
  </si>
  <si>
    <t>UN MOTOVENTILADOR GM</t>
  </si>
  <si>
    <t>MARGARITO CRUZ LUGO</t>
  </si>
  <si>
    <t>C4A2</t>
  </si>
  <si>
    <t>UNA BOMBA DE LICUADORA HIDRAULICA</t>
  </si>
  <si>
    <t>B780</t>
  </si>
  <si>
    <t>SOPORTE AMORTIGUADOR</t>
  </si>
  <si>
    <t>ANGEL CHAVARRIA MORENO</t>
  </si>
  <si>
    <t>A0D4</t>
  </si>
  <si>
    <t>AMORTIGUADOR DELANTERO KYB</t>
  </si>
  <si>
    <t>A0BF</t>
  </si>
  <si>
    <t>FORTAMUND</t>
  </si>
  <si>
    <t>JAVIER MORENO ROSAS</t>
  </si>
  <si>
    <t>RET SET GM, CONCENTRICO CLUTCH Y JUNTA DE CABEZA</t>
  </si>
  <si>
    <t>UNAS BALATAS</t>
  </si>
  <si>
    <t>AMORTIGUADORES DELENTEROS Y PISTON REPUESTO</t>
  </si>
  <si>
    <t>UN RADIADOR</t>
  </si>
  <si>
    <t>RET SET CLOUTCH Y COLLARIN HID SILVERADO</t>
  </si>
  <si>
    <t>FILTRO PARA ACEITE Y SILICON</t>
  </si>
  <si>
    <t>BUJIA IRIDUM NISSAN, FILTRO PARA ACEITE Y FILTRO ACEITE</t>
  </si>
  <si>
    <t>BALATAS DELANTERAS Y BUJIA</t>
  </si>
  <si>
    <t>QUITERIO GUZMAN EDUARDO</t>
  </si>
  <si>
    <t>A413</t>
  </si>
  <si>
    <t>BUJIA ESCORPION NEGRA, CHICOTE DE CLUTCH</t>
  </si>
  <si>
    <t>A445</t>
  </si>
  <si>
    <t>MANDO DERECHO, LLAVE, LLANTA, CAMARA</t>
  </si>
  <si>
    <t>A410</t>
  </si>
  <si>
    <t>BUJIA</t>
  </si>
  <si>
    <t>A442</t>
  </si>
  <si>
    <t>FOCO DE STOP, PEDAL DE CAMBIO Y ESTATOR DE 8 BOBINAS</t>
  </si>
  <si>
    <t>A443</t>
  </si>
  <si>
    <t>HORQUILLA, BUJIA, BOTON DE CODIGO Y CUBRE ASIENTO</t>
  </si>
  <si>
    <t>A444</t>
  </si>
  <si>
    <t>UN CRISTAL MEDALLON SILVERADO</t>
  </si>
  <si>
    <t>DFF78</t>
  </si>
  <si>
    <t>BERNABE PORTILLO HERANNDEZ</t>
  </si>
  <si>
    <t>CRISTAL DE PUETA SILVERADO</t>
  </si>
  <si>
    <t>EBE9</t>
  </si>
  <si>
    <t>2 MUELLES</t>
  </si>
  <si>
    <t>F22A</t>
  </si>
  <si>
    <t>MUELLE REBOTE GM Y BANCO SILVERADO</t>
  </si>
  <si>
    <t>AEC9</t>
  </si>
  <si>
    <t>AISLADOR FRONTAL MONTURA DEL MOTOR</t>
  </si>
  <si>
    <t>D2A2A</t>
  </si>
  <si>
    <t>AISLADOR FRONTAL MONTURA DE MOTOR</t>
  </si>
  <si>
    <t>9B6C</t>
  </si>
  <si>
    <t>LUIS ALBERTO PEREZ BENITEZ</t>
  </si>
  <si>
    <t>2 LLANTAS, UN RIN Y 2 CAMARAS</t>
  </si>
  <si>
    <t>MANGUERA PLASTICO 3/8, INSERTO MANGUERA 3/8, ABRAZADERA SINFÍN NO, 04,  XAMPANA 3/8, BARRIL BROCHE 3/8, NIPLE</t>
  </si>
  <si>
    <t>CRESCENCIO GARCIA MONDRAGON</t>
  </si>
  <si>
    <t>UNA BOMBA SEBADORA PKS FA ECONODIESEL</t>
  </si>
  <si>
    <t>FILTROS DIESEL, BASE FILTRO DIBLE, MANGUERA AGUA 1/4, CAMPANA ESPIGA,  CODO A BARRIL, NIPLE BARRIL 3/8 A SALIDA 1/4 Y CINTA REFLON</t>
  </si>
  <si>
    <t>UN RADIADOR NUEVO</t>
  </si>
  <si>
    <t>15FD</t>
  </si>
  <si>
    <t>UNA PIEZA DE TIP TOP</t>
  </si>
  <si>
    <t>HERNANDEZ BAUTISTA LAZARO</t>
  </si>
  <si>
    <t>TIP-TOP</t>
  </si>
  <si>
    <t>HERANANDEZ BAUTISTA LAZARO</t>
  </si>
  <si>
    <t>UN TIP TOP</t>
  </si>
  <si>
    <t>BALERO 6203, BALERO 6206, RETEN, TORNILLO 5/8 6", GALON ACEITE 250 Y DIAGRAGMA T20</t>
  </si>
  <si>
    <t>TOLENTINO HERNANDEZ KENETH</t>
  </si>
  <si>
    <t>A744</t>
  </si>
  <si>
    <t>BALATAS, RETEN, KILO DE GRASA SKF, FORMADOR DE JUNTAS LOCTITE</t>
  </si>
  <si>
    <t>UNA PIEZA TERMINALES</t>
  </si>
  <si>
    <t>ARTURO ZAMORA OLVERA</t>
  </si>
  <si>
    <t>ACBC</t>
  </si>
  <si>
    <t>FILTRO ACEITE, FILTRO DIESEL, FILTRO AIRE, MANGUERA 5/16 Y ABRAZADERA SINFÍN NO. 04</t>
  </si>
  <si>
    <t>UN ROTOR GM KODIAK VENT</t>
  </si>
  <si>
    <t>INSTALACION DE ESTRUCTURA ROLL BAR</t>
  </si>
  <si>
    <t>66F4</t>
  </si>
  <si>
    <t>843F</t>
  </si>
  <si>
    <t>INSTALACION DE ESTRUCTRA ROLL</t>
  </si>
  <si>
    <t>6DC1</t>
  </si>
  <si>
    <t>REPARACION DE SUSPENSION DE TOYOTA</t>
  </si>
  <si>
    <t>FE53</t>
  </si>
  <si>
    <t>REPARAR LLANTA</t>
  </si>
  <si>
    <t>A422</t>
  </si>
  <si>
    <t>REPARAR LLANTA MP-003</t>
  </si>
  <si>
    <t>A424</t>
  </si>
  <si>
    <t>EDUARDO QUITERIO GUZMAN</t>
  </si>
  <si>
    <t>A423</t>
  </si>
  <si>
    <t>MANO DE OBRA BUJIAS Y ACEITE, CAMBIO  CHICOTE DE CLUTCH</t>
  </si>
  <si>
    <t>A-421</t>
  </si>
  <si>
    <t xml:space="preserve">MANO DE OBRA DE ACEITE, FOCO, PEDAL DE CAMBIO, ESTATOR DE 8 BOBINAS </t>
  </si>
  <si>
    <t>A416</t>
  </si>
  <si>
    <t>REPARAR HORQUILLA, BUJIAS, ACEITE, MANO DE OBRA  BOTON DE CODIGO, MANO DE OBRA EN REPARACION DE DIRECCIONALES</t>
  </si>
  <si>
    <t>A418</t>
  </si>
  <si>
    <t>REPARAR LLANTA Y CAMARA, BALATAS TRASERAS, BALATAS DELANTERAS, MANO DE OBRA  BUJIA</t>
  </si>
  <si>
    <t>A414</t>
  </si>
  <si>
    <t>MANO DE OBRA MANDO DERECHO, LLAVE, MANO DE OBRA LLANTA Y CAMARA, CAMBIO DE ACEITE Y BUJIAS</t>
  </si>
  <si>
    <t>A412</t>
  </si>
  <si>
    <t>INSTALACION DE CRISTAL MEDALLON Y CRISTAL DE PUERTA</t>
  </si>
  <si>
    <t>FACT. 0E44</t>
  </si>
  <si>
    <t>MANO DE OBRA CAMBIO DE MUELLE DE CAMIONETA</t>
  </si>
  <si>
    <t>12194F</t>
  </si>
  <si>
    <t>SERVICIO DE COLOCACION Y MANTENIMIENTO DE MUELLES</t>
  </si>
  <si>
    <t>E3A8</t>
  </si>
  <si>
    <t>C9DA</t>
  </si>
  <si>
    <t>MIGUEL CHAVARRIA MORENO</t>
  </si>
  <si>
    <t>BERNABE POTILLO HERNANDEZ</t>
  </si>
  <si>
    <t>REPARACION DE LLANTA</t>
  </si>
  <si>
    <t>C9FA</t>
  </si>
  <si>
    <t>REPARAR DIRECCIONALES</t>
  </si>
  <si>
    <t>A419</t>
  </si>
  <si>
    <t>FALLA DE MOTOR PERKINS FASE 4, UNA BOMBA CEBADORA, CAMBIO DE MANGUERAS Y ADAPTACION DE UN PORTA FILTROS, DOBLE LAVAR TANQUE DEL DIESEL</t>
  </si>
  <si>
    <t>MARTIN MEJIA ALDANA</t>
  </si>
  <si>
    <t xml:space="preserve">REPARACION DE MARCHA Y CORTO </t>
  </si>
  <si>
    <t>DCB8</t>
  </si>
  <si>
    <t>REPARACION DE LLANTAS</t>
  </si>
  <si>
    <t>REPRACION DE LLANTA</t>
  </si>
  <si>
    <t>REPARAR SISTEMA DE FRENADO Y COMPONENTES</t>
  </si>
  <si>
    <t>82FC</t>
  </si>
  <si>
    <t>REPARACION DE SISTEMA DE ARRANQUE</t>
  </si>
  <si>
    <t>7BA5</t>
  </si>
  <si>
    <t>DESMONTAR RUEDAS TRASERAS PARA CAMBIO DE MATRACAS Y COLLARIN</t>
  </si>
  <si>
    <t>6F0A</t>
  </si>
  <si>
    <t>JOSE JUAN GARCIA CORTES</t>
  </si>
  <si>
    <t>REPARAR CAMBIO DE SENSOR IPR, CAMBIAR REPUESTO DE LA BOMBA DE ALTA PRESION DE LOS INYECTORES</t>
  </si>
  <si>
    <t>CAMBIO DE CLUTCH, RETEN DE CAJA, REVISION DE SISTEMA DE FRENOS</t>
  </si>
  <si>
    <t>17CD</t>
  </si>
  <si>
    <t>CAMBIO DE SOPORTE PRONTAL</t>
  </si>
  <si>
    <t>JULIO CESAR NUÑEZ PEREZ</t>
  </si>
  <si>
    <t>F2AC</t>
  </si>
  <si>
    <t>REPARAR SOPORTE DE MOTOR DERECHO</t>
  </si>
  <si>
    <t>892A</t>
  </si>
  <si>
    <t>REPARAR SOPORTE MOTOR DERECHO</t>
  </si>
  <si>
    <t>38AC</t>
  </si>
  <si>
    <t>CAMBIO DE SOPORTE FRONTAL</t>
  </si>
  <si>
    <t>E1B5</t>
  </si>
  <si>
    <t>CAMBIO DE RADIADOR</t>
  </si>
  <si>
    <t>90FF7</t>
  </si>
  <si>
    <t>CAMBIO DE RADIADOR, CAMBIO DE BUJIA, ESCANEO, CAMBIO DE MOTOVENTILADOR</t>
  </si>
  <si>
    <t>C95A</t>
  </si>
  <si>
    <t>CAMBIO DE BUJIAS, ESCANEO EN GENERAL Y REPARAR CUERPO DE ACELERACION</t>
  </si>
  <si>
    <t>CAMBIO DE CLUTCH Y CAMBIO DE CONCENTRICO DE CLUTCH</t>
  </si>
  <si>
    <t>BA27</t>
  </si>
  <si>
    <t>CHECAR POLEAS DE MOTOR</t>
  </si>
  <si>
    <t>JULIO NUÑEZ PEREZ</t>
  </si>
  <si>
    <t>A75B</t>
  </si>
  <si>
    <t>CAMBIO DE BANDA, CAMBIO DE POLEA Y CAMBIO DE PEDAL DE EMBRAGUE</t>
  </si>
  <si>
    <t>D18E</t>
  </si>
  <si>
    <t>626A</t>
  </si>
  <si>
    <t>KAREN CAÑADA LOZANO</t>
  </si>
  <si>
    <t xml:space="preserve">RECETEAR Y PROGRAMAR CUERPO DE ACELERACION </t>
  </si>
  <si>
    <t>KARAN CAÑADA LOZANO</t>
  </si>
  <si>
    <t>FD78</t>
  </si>
  <si>
    <t>554D</t>
  </si>
  <si>
    <t>ESCANEO EN GENERAL, CHECAR E INSTALAR TORRETA</t>
  </si>
  <si>
    <t>KAREN CAÑADA  LOZANO</t>
  </si>
  <si>
    <t>06CC</t>
  </si>
  <si>
    <t>REPARACION DE MARCHA</t>
  </si>
  <si>
    <t>C09E</t>
  </si>
  <si>
    <t>REPARACION DE LUCES EN GENERAL Y CHECAR INSTALACION</t>
  </si>
  <si>
    <t>2D34</t>
  </si>
  <si>
    <t>REPARACION DE LUCES EN GENERAL</t>
  </si>
  <si>
    <t>CB97</t>
  </si>
  <si>
    <t>REPARACION DE TORRETAS</t>
  </si>
  <si>
    <t>DF39</t>
  </si>
  <si>
    <t>52A4</t>
  </si>
  <si>
    <t>REPARACION DE MOTOR</t>
  </si>
  <si>
    <t>CRUZ PEÑA SILVESTRE</t>
  </si>
  <si>
    <t>BULBO DE ESTOP, BULBO DE REVERSA Y FOCO MODERNO</t>
  </si>
  <si>
    <t>EE66</t>
  </si>
  <si>
    <t>UN SWITCH</t>
  </si>
  <si>
    <t>EDD8</t>
  </si>
  <si>
    <t>UN FOCO H4 Y COLILLA H4</t>
  </si>
  <si>
    <t>B334</t>
  </si>
  <si>
    <t>UN PEDAL DE CLUCH</t>
  </si>
  <si>
    <t>UN ACUMULADOR</t>
  </si>
  <si>
    <t>RET-SET CLUTCH</t>
  </si>
  <si>
    <t>MASA DELANTERA</t>
  </si>
  <si>
    <t>MODULO DE GAS</t>
  </si>
  <si>
    <t>RETEN CR RUEDA</t>
  </si>
  <si>
    <t>RADIADOR Y ABRAZADERA</t>
  </si>
  <si>
    <t>RADIADOR, BUJIAS, GUNK SILICON</t>
  </si>
  <si>
    <t>BUJIA, SUPER GEAR OIL SAE 80W90, FILTRO DE ACEITE Y LIMPIADOR DE CARBURADORES, SOP TRANS</t>
  </si>
  <si>
    <t>BANDA POLEA MOTOR Y LIMPIADOR PARA CARBURADOR</t>
  </si>
  <si>
    <t>ESPEJO RETROVISOR DODGE</t>
  </si>
  <si>
    <t>FBE7</t>
  </si>
  <si>
    <t>RETENES, CARRETILLAS, BALERO, JUNTAS FLECHA, GRASA BAT3, MATRACAS STD, SILICON Y COLLRIN</t>
  </si>
  <si>
    <t>ARO TRANSMISION FORD 302 81/90 AUT.</t>
  </si>
  <si>
    <t>CINCHO PLASTICO  45CM, ABRAZADERA, MANGUERA GASOLINA DE 3/8 Y PLASTIACERO GERINGA</t>
  </si>
  <si>
    <t>MANGUERA PARA FRENOS PARKER DEL NO. 04 Y CAMARA DE FRENOS TIPO 30 KYSOR</t>
  </si>
  <si>
    <t>BATERIA DE 27 PLACAS LTH</t>
  </si>
  <si>
    <t>FARO DODGE RAM</t>
  </si>
  <si>
    <t>06D3</t>
  </si>
  <si>
    <t>3 PZAS DE LLANTAS RADIAL MCA. JETWAY JUH MEDIDA 22.5</t>
  </si>
  <si>
    <t>LUZ MARIA GONZALEZ GONZALEZ</t>
  </si>
  <si>
    <t>475F</t>
  </si>
  <si>
    <t>3 PZAS DE LLANTAS RADIAL MCA. JETWAY JUN MEDIDA 22.5</t>
  </si>
  <si>
    <t>UN FARO DODGE RAM</t>
  </si>
  <si>
    <t>ADE4</t>
  </si>
  <si>
    <t>VOLANTE 12 BARRENOS CON CREMALLERA, CLUTCH DE NAVISTAR 14  13/4 NVO.,FIJADOR DE ROSCAS LOCTITE, TORNILLO BUJE TRIFUNCIONAL 7/8, RONDANA AJUSTE DISCO CLUTCH 2 Y PERNO HORQUILLA DE 5/8</t>
  </si>
  <si>
    <t>COMPRESOR AIRE TF-400 POLEA</t>
  </si>
  <si>
    <t>FERNANDO GARCIA JIMENEZ.</t>
  </si>
  <si>
    <t>ASIENTO PARA BICICLETA Y PUÑOS</t>
  </si>
  <si>
    <t>CARAMARA 3.0018 Y UNA PIEZA DE DIRECCIONALES TRASERAS</t>
  </si>
  <si>
    <t>A477</t>
  </si>
  <si>
    <t>CHICOTE DE FRENO, DIRECCIONALES DELANTERAS Y BUJIA</t>
  </si>
  <si>
    <t>A479</t>
  </si>
  <si>
    <t>FOCO PRINCIPAL LED Y EJE DE HORQUILLA TRASERA</t>
  </si>
  <si>
    <t>A481</t>
  </si>
  <si>
    <t>MANO DE OBRA EN FOCO PRINCIPAL LED, EJE DE HORQUILLA TRASERA Y REPARACION DE LLANTA</t>
  </si>
  <si>
    <t>A486</t>
  </si>
  <si>
    <t>UN PISTON COMPLETO, JUEGO DE BALENCIANAS Y JUEGO DE JUNTAS</t>
  </si>
  <si>
    <t>A487</t>
  </si>
  <si>
    <t>ARBOL DE LEVAS</t>
  </si>
  <si>
    <t>A488</t>
  </si>
  <si>
    <t>SOLDADURA (APOYO ABRAZO), REPARACION DE MOTOR Y MANO DE OBRA APOYO BRAZO</t>
  </si>
  <si>
    <t>A489</t>
  </si>
  <si>
    <t>CAMARA 4.1.18, LLANTA 4.1.18</t>
  </si>
  <si>
    <t>A490</t>
  </si>
  <si>
    <t>A491</t>
  </si>
  <si>
    <t>CAMBIO DE BALATAS DELANTERAS</t>
  </si>
  <si>
    <t>2EA2</t>
  </si>
  <si>
    <t>CAMBIO DE MAZA BALERO Y TAMBOR</t>
  </si>
  <si>
    <t>AAA10E4</t>
  </si>
  <si>
    <t>CAMBIO DE CLUTCH</t>
  </si>
  <si>
    <t>781E</t>
  </si>
  <si>
    <t>ESCANEO DE MOTOR Y CAMBIO DE BATERIA</t>
  </si>
  <si>
    <t>AA469</t>
  </si>
  <si>
    <t>CAMBIO DE BONBA DE LICUADORA</t>
  </si>
  <si>
    <t>993C</t>
  </si>
  <si>
    <t xml:space="preserve">CAMBIO DE CLUTCH </t>
  </si>
  <si>
    <t>4ABD</t>
  </si>
  <si>
    <t>ESCANEO EN GENERAL DE MOTOR, CAMBIO DE INTERRUPTOR, ARRANQUE, BUJIAS, CABLE PARA BUJIAS Y BOBINA DE ENCENDIDO</t>
  </si>
  <si>
    <t>FD4E</t>
  </si>
  <si>
    <t>CAMBIO DE FRENOS Y CAMBIO DE BALATAS DELANTERAS</t>
  </si>
  <si>
    <t>FEB2F3</t>
  </si>
  <si>
    <t>ESCANEO DE MOTOR, CAMBIO DE BUJIAS, CHECAR LENEAS  DE COMBUSTIBLE Y LAVADO DE INYECTORES</t>
  </si>
  <si>
    <t>CFC9F</t>
  </si>
  <si>
    <t>REPARACION DE CONECTORES DE COMPUTADORA Y MODULO DE FUSIBLES</t>
  </si>
  <si>
    <t>6099D</t>
  </si>
  <si>
    <t>REPARACION DE TORRETAS Y BOCINA, RECETEAR Y PROGRMAR COMPUTADORA</t>
  </si>
  <si>
    <t>38C0</t>
  </si>
  <si>
    <t>ALTERNADOR DELCO</t>
  </si>
  <si>
    <t>AA4B2</t>
  </si>
  <si>
    <t>INSTALACION DE ALTERNADOR</t>
  </si>
  <si>
    <t>193B</t>
  </si>
  <si>
    <t xml:space="preserve">COMPUTADORA DEMOTOR </t>
  </si>
  <si>
    <t>6F90</t>
  </si>
  <si>
    <t>ANTENA CHIP INMOVILIZADOR</t>
  </si>
  <si>
    <t>B4942</t>
  </si>
  <si>
    <t>UN MODULO BCM SILVERADO</t>
  </si>
  <si>
    <t>585A</t>
  </si>
  <si>
    <t>MARCHA DE ARRANQUE</t>
  </si>
  <si>
    <t>AC2E</t>
  </si>
  <si>
    <t>INSTALACION Y REPARACION DEMARCHA</t>
  </si>
  <si>
    <t>FFE51</t>
  </si>
  <si>
    <t>AMORTIGUADORES DELANTEROS, ROTULAS INFERIORES, ROTULAS SUPERIORES, BIELETAS, TERMINALES HORQUILLAS SUPERIORES, TORNILLOS PARA BARRA ESTABILIZADORA</t>
  </si>
  <si>
    <t>REPARAR SUSPENSION A CAMIONETA CHEVROLET</t>
  </si>
  <si>
    <t>17FA2</t>
  </si>
  <si>
    <t>HORQUILLA SUPERIOR SILVERADO</t>
  </si>
  <si>
    <t>3EFB</t>
  </si>
  <si>
    <t xml:space="preserve">CAMBIO DE HORQUILLA SUPERIORES </t>
  </si>
  <si>
    <t>BDD5</t>
  </si>
  <si>
    <t>C37C</t>
  </si>
  <si>
    <t>AFINACION COMPLTA</t>
  </si>
  <si>
    <t>4D1A</t>
  </si>
  <si>
    <t xml:space="preserve">CAMBIO DE BALATAS Y REPUESTO DE CALIPER </t>
  </si>
  <si>
    <t>54CB</t>
  </si>
  <si>
    <t>CAMBIO DE MOTOR</t>
  </si>
  <si>
    <t>FDFF</t>
  </si>
  <si>
    <t>4 CAMARAS</t>
  </si>
  <si>
    <t>2 CAMARAS</t>
  </si>
  <si>
    <t>BUJIAS, CABLE PARA BUJIAS, LIGAS, FILTRODE ACEITE</t>
  </si>
  <si>
    <t>VICTOR MANUEL MORENO SILVA</t>
  </si>
  <si>
    <t>JUNTA FLECHA 8 BIRLOS 5/8, RETEN RUEDA Y UN KILOGRAMO DE GRASA SKF</t>
  </si>
  <si>
    <t>PEDAL CLUTCH, CIL. CLUTCH PICKUP SILVERADO</t>
  </si>
  <si>
    <t>CHAMACOS REFACCIONES S.A. DE C.V.</t>
  </si>
  <si>
    <t>20/03/219</t>
  </si>
  <si>
    <t>UNA MAZA NP300</t>
  </si>
  <si>
    <t>CRISTIAN PLATA MALDONADO</t>
  </si>
  <si>
    <t>F-12944</t>
  </si>
  <si>
    <t>SOLDAR CAJA DE CAMION</t>
  </si>
  <si>
    <t>FAUSTINO HERNANDEZ GALVAN</t>
  </si>
  <si>
    <t>REPARACION DE 2 LLANTAS</t>
  </si>
  <si>
    <t>LUIS JOSE LOPEZ CRUZ</t>
  </si>
  <si>
    <t>DOS LLANTAS (DE USO)</t>
  </si>
  <si>
    <t>MIGUEL HERNADEZ ZUÑIGA</t>
  </si>
  <si>
    <t>MIGUEL HERNANDEZ ZUÑIGA</t>
  </si>
  <si>
    <t>REPARACION DE LUCES</t>
  </si>
  <si>
    <t>A92A6</t>
  </si>
  <si>
    <t>UN PEDAL DE EMBRAGUE, MAZA Y BALATAS TRASERAS</t>
  </si>
  <si>
    <t>RETEN CIGÜEÑAL, RET SET CLUTCH, COLLARIN HID, AFLOJATODO</t>
  </si>
  <si>
    <t>RET-SET CLUTCH, UN COLLARIN HID SILVERADO</t>
  </si>
  <si>
    <t>CALAVERA DODGE RAM</t>
  </si>
  <si>
    <t>B387</t>
  </si>
  <si>
    <t>POLEA LOCA GM, POLEA LOCA KR 113086 Y BANDA</t>
  </si>
  <si>
    <t>BOMBA ELECTRICA NISSAN Y MANGUERA FLH 5/16 7.9, ABRAZADERA DE GASOLINA</t>
  </si>
  <si>
    <t>AUTOMATICO, BENDIX, BUJES Y PORTA CARBONES</t>
  </si>
  <si>
    <t>FF04A</t>
  </si>
  <si>
    <t>DE LUNA MORALES MARCELINO</t>
  </si>
  <si>
    <t>A44</t>
  </si>
  <si>
    <t>REPARACION DE CORTO  CIRCUITO DEL SISTEMA DE ARRANQUE</t>
  </si>
  <si>
    <t>A33</t>
  </si>
  <si>
    <t>REVISION SISTEMA ELECTRICO Y DE ARRANQUE</t>
  </si>
  <si>
    <t>A29</t>
  </si>
  <si>
    <t>REVISAR SISTEMA ELECTRICO Y DE ARRANQUE</t>
  </si>
  <si>
    <t>DE LUNA MORALES MARDELINO</t>
  </si>
  <si>
    <t>A30</t>
  </si>
  <si>
    <t>CAMBIO DE BOMBINA DE IGNICION, BOMBA DE FRENOS, REPUESTO Y PISTONES DE CALIPER, CAMBIO DE BALATAS DELANTERAS</t>
  </si>
  <si>
    <t>ARMADURA, PORTA CARBONES Y TERMINALE DE BATERIA</t>
  </si>
  <si>
    <t>A42</t>
  </si>
  <si>
    <t>AUTOMATICO, CARBONES, SEGURO, IMPULSOR DE ARRANQUE BENDIX Y ZAPATA</t>
  </si>
  <si>
    <t>A37</t>
  </si>
  <si>
    <t>ARMADURA Y JUEGO DE BUJES</t>
  </si>
  <si>
    <t>A43</t>
  </si>
  <si>
    <t>REPARAR CHICOTE DE FRENO, DIRECCIONALES DELANTERAS Y MANO DE OBRA EN BUJIA</t>
  </si>
  <si>
    <t>A480</t>
  </si>
  <si>
    <t>MANO DE OBRA EN CAMARA  Y DIRECCIONALES TRASERAS</t>
  </si>
  <si>
    <t>A478</t>
  </si>
  <si>
    <t>REPARACION DEL BOSTER 3½</t>
  </si>
  <si>
    <t>PONCE TREJO EVANGELINA</t>
  </si>
  <si>
    <t>JAVIER PEREZ HERANDEZ</t>
  </si>
  <si>
    <t>REPARACION DE SISTEMA ELECTRICO</t>
  </si>
  <si>
    <t>DESMONTAR 4 RUEDAS Y SERVICIO DE VALVULA DE FRENO</t>
  </si>
  <si>
    <t>EC88</t>
  </si>
  <si>
    <t>A39</t>
  </si>
  <si>
    <t>REPARACION DE TUBO DE HIDRAULICO ENDEREZAR CUBIERTA DE GATO HIDRAULICO</t>
  </si>
  <si>
    <t>SERVICIO Y ADAPTACION DE UN FILTRO DE AIRE</t>
  </si>
  <si>
    <t xml:space="preserve">AFINACION COMPLETA </t>
  </si>
  <si>
    <t>4FFF</t>
  </si>
  <si>
    <t>ING. ARQ. ALEJANDRO CHAPARRO LOZANO</t>
  </si>
  <si>
    <t xml:space="preserve">TIP-TOP </t>
  </si>
  <si>
    <t>REPARACION DE CLUTCH CUMMINS</t>
  </si>
  <si>
    <t>MARIO HECTOR ORTEGA GUARNEROS</t>
  </si>
  <si>
    <t>13F13</t>
  </si>
  <si>
    <t>REPARARACION DE LLANTA</t>
  </si>
  <si>
    <t>SERVICIO, CAMBIO DE 10 AJUNTADORES DE LA NIVELADORA, CHECAR TIRADERO DE ACEITE DE MOTOR</t>
  </si>
  <si>
    <t>REPARACION DE LLANTAS Y CALIBRAR LLANTAS</t>
  </si>
  <si>
    <t>CAMBIO DE CLUTCH, CAMBIO DE RETEN DEL CIGÜEÑAL</t>
  </si>
  <si>
    <t>REVISAR Y REPARAR MARCHA</t>
  </si>
  <si>
    <t>A40</t>
  </si>
  <si>
    <t>402F4</t>
  </si>
  <si>
    <t>JUEGO DE BALATAS, RETENES, CARRETILLAS, PARA DE EJE, REPUESTO BENDIX, GRASA BAT 3, MANGUERA NO. 8, MATRACAS ASA 5</t>
  </si>
  <si>
    <t>2FB2</t>
  </si>
  <si>
    <t>REPUESTO CALIPER Y LIQUIDO DE FRENOS WARNER DOT3 LTO</t>
  </si>
  <si>
    <t>BOMBA DE FRENOS FORD F150 87/95 Y LIQUIDO DE FRENOS WARNER DOT3 LTO</t>
  </si>
  <si>
    <t>REPUESTO CALIPER, SEGURO  TACO  FORD F150 RANGER</t>
  </si>
  <si>
    <t>1 SILENCIADOR SOPORTES</t>
  </si>
  <si>
    <t>ABDD</t>
  </si>
  <si>
    <t>CABLE PARA BUJIAS, LIGAS P/INYECTORES, KIT CALIPER GM, BUJIAS</t>
  </si>
  <si>
    <t>APERTURA DE CAMIONETA</t>
  </si>
  <si>
    <t>JOSE LUIS OLGUIN ESTRADA</t>
  </si>
  <si>
    <t>MIGUEL ANGEL MORENO ZAMORA</t>
  </si>
  <si>
    <t>REELEVADOR, FOCOS Y FLASHER</t>
  </si>
  <si>
    <t>FACT. 3E44</t>
  </si>
  <si>
    <t>0DE9</t>
  </si>
  <si>
    <t>REGULADOR CARGA BATERIA</t>
  </si>
  <si>
    <t>F44D3</t>
  </si>
  <si>
    <t>JUNTA FLECHA 8 BIRLOS 5/8, MANGUERA ALTA PRESION DE 3/4, CONEXIÓN CAMPANA HCO12, TAZA RUEDA TK, BALERO NTN 594A, FORMADOR DE JUNTAS LOCTITE Y MANGUERA 3/4 BAJA PRESION</t>
  </si>
  <si>
    <t>LIMPIADOR DE CUERPO, DESENGRASANTE MOTOR, FILTRO GASOLINA NISSAN TSURU, FILTRO ACEITE NISSAN, BUJIAS NGK PLATINO G POWER</t>
  </si>
  <si>
    <t>BLANCA ESTELA DANIEL RAMIREZ</t>
  </si>
  <si>
    <t>AUTOMATICO, CARBONES, BUJES, CARGA DE BATERIA Y ARMADURA NVA.</t>
  </si>
  <si>
    <t>FACT. 5333</t>
  </si>
  <si>
    <t>CONEXIÓN HEMBRA FRENOS Y MANGUERA FRENOS AIRE</t>
  </si>
  <si>
    <t>FACT. 12886</t>
  </si>
  <si>
    <t>UNA CAMARA Y UNA CORBATA</t>
  </si>
  <si>
    <t>MANGUERA FRENOS AIRE, CONEXIÓN HEMBRA FRENOS, CONEXIÓN MACHO FRENOS 1/4, GOBERNADOR AIRE BENDIX Y NIPLE BARRIL 468F 4-4</t>
  </si>
  <si>
    <t>FACT. 12813</t>
  </si>
  <si>
    <t>UN ACUMULADOR DE 27 PLACAS LTH</t>
  </si>
  <si>
    <t>FACT. 12814</t>
  </si>
  <si>
    <t>BATERIA DE 17 PLACAS LTH, TERMINAL BATERIA, TORNILLO APYMS Y CASCO BATERIA 17 PLACAS</t>
  </si>
  <si>
    <t>CODO 45° CAMPANA PLANA 16</t>
  </si>
  <si>
    <t>CODO DE 4X5-90° APA, ABRAZADERA SINFÍN, ABRAZADERA, CARCASA PARA FILTRO  AIRE CA1596, FILTRO AIRE GA209-CA1596 Y FILTRO AIRE GA209-CA1596</t>
  </si>
  <si>
    <t>SENSOR PEDAL NAVISTAR 6 PINES</t>
  </si>
  <si>
    <t>FACT. 12799</t>
  </si>
  <si>
    <t>MARTHA PATRICIA SALOM,E BRISEÑO</t>
  </si>
  <si>
    <t>A7858</t>
  </si>
  <si>
    <t>NEUMATICOS</t>
  </si>
  <si>
    <t>LLANTA ARMOUR LT 17.5-25</t>
  </si>
  <si>
    <t>6 PZAS LIGAS VARIAS</t>
  </si>
  <si>
    <t>ARMADURA NAVISTAR, CARBONES, BUJES, SEGUROS Y PUENTE DE CORRIENTE AUTOMATICO</t>
  </si>
  <si>
    <t>A38</t>
  </si>
  <si>
    <t>UNA LLANTA 7.50 R17 TORNEL</t>
  </si>
  <si>
    <t>BEATRIZ ALICIA DOMINGUEZ HERNANDEZ</t>
  </si>
  <si>
    <t>VALVULA PUERTAS</t>
  </si>
  <si>
    <t>RETEN CIGÜEÑAL TRAS L 10 FP</t>
  </si>
  <si>
    <t>ESTRELLA COMPRESOR MEDIANA Y FORMADOR DE JUNTAS LOCTITE</t>
  </si>
  <si>
    <t xml:space="preserve">FARO FORD EXPLORER </t>
  </si>
  <si>
    <t>EJERCICIO FISCAL: 2019</t>
  </si>
  <si>
    <t>EJERCICIO FISCAL : 2019</t>
  </si>
  <si>
    <t xml:space="preserve">A B R I L </t>
  </si>
  <si>
    <t>C01381</t>
  </si>
  <si>
    <t xml:space="preserve">REPARACION DE LLANTAS   </t>
  </si>
  <si>
    <t>TIP-TOP, UNA CAMARA Y TIP TOP</t>
  </si>
  <si>
    <t>DOS SERVICIOS DE REPARACION DE LLANTAS</t>
  </si>
  <si>
    <t>C01383</t>
  </si>
  <si>
    <t>UN SERVICIO DE REPARACION DE LLANTA</t>
  </si>
  <si>
    <t>HERNANDEZ BAUTIZTA LAZARO</t>
  </si>
  <si>
    <t xml:space="preserve">FERNANDO GARCIA JIMENEZ </t>
  </si>
  <si>
    <t>HERNANEZ BAUTIZTA LAZARO</t>
  </si>
  <si>
    <t>MANO DE HOBRA</t>
  </si>
  <si>
    <t>REPACION DE LLANTAS</t>
  </si>
  <si>
    <t>REFACCION</t>
  </si>
  <si>
    <t>REPO</t>
  </si>
  <si>
    <t>A B  R I L</t>
  </si>
  <si>
    <t>C01396</t>
  </si>
  <si>
    <t>TALACHA RETRO</t>
  </si>
  <si>
    <t>FERNANDO  GARCIA JIMENEZ</t>
  </si>
  <si>
    <t>LA CASA AGRICOLA DEL CAMPESINO DE IXMIQUILPAN S.A. DE C.V.</t>
  </si>
  <si>
    <t>CORBATA</t>
  </si>
  <si>
    <t>VALVULA</t>
  </si>
  <si>
    <t>C01410</t>
  </si>
  <si>
    <t>RE´PARCION DE ALTERNADOR, REGULADOR, PORTA.</t>
  </si>
  <si>
    <t>BARBARA LUGO GASPAR</t>
  </si>
  <si>
    <t>E21C</t>
  </si>
  <si>
    <t>C01412</t>
  </si>
  <si>
    <t>C01420</t>
  </si>
  <si>
    <t>RE´PARACION DE LLANTA</t>
  </si>
  <si>
    <t>HERNANDEZ VAUTISTA LAZARO</t>
  </si>
  <si>
    <t>REPARACION DE LLANTA MOTOCONFORMADORA</t>
  </si>
  <si>
    <t>C01425</t>
  </si>
  <si>
    <t>REPARACION DE COFRE EN FIBRA, CAMBIO DE COLUMPIO, REPARACION DE SALPICADERA DERECHA</t>
  </si>
  <si>
    <t>ARTURO  BALDERAS BOTELLO</t>
  </si>
  <si>
    <t xml:space="preserve">REPARACION DE COFRE </t>
  </si>
  <si>
    <t>C01433</t>
  </si>
  <si>
    <t>REPARACION DE UNA ARMADURA MARCHA</t>
  </si>
  <si>
    <t>DE65</t>
  </si>
  <si>
    <t xml:space="preserve">REPARACION DE ALTERNADOR </t>
  </si>
  <si>
    <t>C930</t>
  </si>
  <si>
    <t>CAMBIO DE REPUESTO DE CAJA DE DIRECCION</t>
  </si>
  <si>
    <t>A92F</t>
  </si>
  <si>
    <t>C01377</t>
  </si>
  <si>
    <t>BOMBA DE AGUA NAVISTAR 466 IZQ., LIMPIADOR CARBURADOR ECOM. AFLOJATODO ECOM 400G, FORMADOR DE JUNTAS LOCTITE</t>
  </si>
  <si>
    <t xml:space="preserve">REFACCIONES </t>
  </si>
  <si>
    <t xml:space="preserve">GRESCENCIO GARCIA MONDRAGON </t>
  </si>
  <si>
    <t xml:space="preserve"> CONEXIÓN CAMPANA HCO 12</t>
  </si>
  <si>
    <t>MANGUERA ALTA PRESION DE 3/4.</t>
  </si>
  <si>
    <t>MUELLE CUARTA 22*22*E, MUELLE CUARTA 22*22*E</t>
  </si>
  <si>
    <t>C01379</t>
  </si>
  <si>
    <t>ACEITE MOTUL 8100 X CESS 5W40 5L SINTETICO, FILTRO AIRE NISSAN NP 300 2.5 14/15 DIESEL, FOLTRO DE ACEITE DODGE ATOS OF 2500</t>
  </si>
  <si>
    <t>ACEITE MOTUL 8100 X-CESS 5W405LSINT, LIQUIDO DE FRENOS WARNER DOT4 LTO, FILTRO ACEITE FORTD TRANSIT 2.2 12/14, PLUMA LIMPIADORES 21, FILTRO AIRE FORD TRANSIT 2.2 12/15, ANTICONGELANTE WURTH ROSA LIQUIDO</t>
  </si>
  <si>
    <t>REFACIONES</t>
  </si>
  <si>
    <t>CABLE PARA BUJIA, ESCOBILLA DISTRIBUIDOR FORD F250 92/97, MODULO DE IGNICION  FORD RANGER TF 19 PUNTA, BOBINA FORD F150 TOPAZ 83/97</t>
  </si>
  <si>
    <t xml:space="preserve">TAPON  RADIADOR  13LBS GRANDE </t>
  </si>
  <si>
    <t>REPUESTOS CALIPER FORD F350-76/83, PISTON CALIPER FORD F350 73/04</t>
  </si>
  <si>
    <t>C01380</t>
  </si>
  <si>
    <t>REPARAR LICUADORA DE LA DIRECION HIDARAULICA</t>
  </si>
  <si>
    <t>PONER DOS TORNILLOS DE 5/8 DE UN TIRANTE</t>
  </si>
  <si>
    <t xml:space="preserve">CAMBIO DE UN DIFERENCIAL COMPLETO Y CHECAR EL INTERDELANTERO </t>
  </si>
  <si>
    <t>CAMBIO DE COPLE DEL COMPRESOR Y UN TUBO DE LA PIPA NO.05</t>
  </si>
  <si>
    <t>REPARAR FALLA NO ACELERA POR CORTO, PERDIDA DE POTENCIA, REPARACION DEL ECM, CAMBIO DE TRES SENSORES ESCANEO Y CAMBIO DE TRES SENSORES ESCANEO Y CAMBIO DE TARJETA</t>
  </si>
  <si>
    <t xml:space="preserve">MARTIN MEJIA ALDANA </t>
  </si>
  <si>
    <t>ADAPTACION DE UN  POEDAL DEL CELERADOR Y CHECAR UN ELEMENTO DE LA BOMBA DE INYECCION</t>
  </si>
  <si>
    <t>CAMBIO DE DOS MUELLES DE DIFERENCIAL TRASERO</t>
  </si>
  <si>
    <t>FALLA CON HUMO, ESCANEADO, CAMBIO DE MANGUERA DEL TURBO Y SERVICIO AL POSEENFRIADOR</t>
  </si>
  <si>
    <t>C01403</t>
  </si>
  <si>
    <t xml:space="preserve">BALATAS NISSAN </t>
  </si>
  <si>
    <t>C01405</t>
  </si>
  <si>
    <t>MATRACA FINA 37 D, ROTOCHAMBRES T30 LOCKET</t>
  </si>
  <si>
    <t>C01406</t>
  </si>
  <si>
    <t>CONEXIÓN CAMPANA HCO 12, MANGUERA ALTA PRESION 3/4</t>
  </si>
  <si>
    <t xml:space="preserve">CRESCENCIO  GARCIA MONDRAGON </t>
  </si>
  <si>
    <t xml:space="preserve">FERNANDO  GRARCIA JIMENEZ </t>
  </si>
  <si>
    <t>BATERIA NUEVA DE 17 PLACAS MARCHA LTH</t>
  </si>
  <si>
    <t xml:space="preserve">BARBARA LUGO GASPAR </t>
  </si>
  <si>
    <t>E9AE</t>
  </si>
  <si>
    <t>C01567</t>
  </si>
  <si>
    <t xml:space="preserve">MAZA DODGE RAM 1500 03/06 DEL C/ABS, SELLADOR ROSCAS MEDIA RESISTENCIA LOCTITE  </t>
  </si>
  <si>
    <t xml:space="preserve">MANUEL MARTINEZ PEREZ </t>
  </si>
  <si>
    <t>C01568</t>
  </si>
  <si>
    <t>CONEXIÓNES HEMBRA FRENOS, MANGUERA FRENOS AIRE</t>
  </si>
  <si>
    <t>ACEITE MOTOR, ACEITE DIFERENCIAL, ACEITE TRANSMISION,FILTRO MOTOR,FILTRO COMB,FILTRO SEDIMENTADOR, FILTRO DE AIRE, FILTRO HDCO, FILTRO TRANSM,ADITIVO</t>
  </si>
  <si>
    <t>C01499</t>
  </si>
  <si>
    <t xml:space="preserve">MANO DE OBRA </t>
  </si>
  <si>
    <t xml:space="preserve">REPARACION DE LUCES EN GENERAL PARA MERCEDES BENZ </t>
  </si>
  <si>
    <t>6E 65</t>
  </si>
  <si>
    <t>C01500</t>
  </si>
  <si>
    <t xml:space="preserve">REPARACION Y TAPIZADO DE ASIENTO DE CAMION </t>
  </si>
  <si>
    <t>ALFYTEL S DE RL DE CV</t>
  </si>
  <si>
    <t xml:space="preserve">FORTAMUN </t>
  </si>
  <si>
    <t>C01504</t>
  </si>
  <si>
    <t>FALLA DE POR NO ARRANCA POR CORTO CIRCUITO, ESCANEO Y REPARACION DE CABLEADO</t>
  </si>
  <si>
    <t>CAMBIO DE DOS MANGUERAS DE ALTA PRESION Y CORREGIR ROSCA DE CONEXIÓN Y PURGADO</t>
  </si>
  <si>
    <t xml:space="preserve">CAMBIO DE RETEN DE UNA RUEDA TRASERA  </t>
  </si>
  <si>
    <t>REPARACION DE UN TAICOP, CAMBIO DE UN ENGRANE ORQUILLA CON VALVULA Y CAMION DE DOS TUBOS DEL MOTOR</t>
  </si>
  <si>
    <t>CAMBIO DE RETENES DEL CAICOP</t>
  </si>
  <si>
    <t>C01505</t>
  </si>
  <si>
    <t>REPARACION DE LLANTA, REPARACION TIP-TOP, UN SERVICIO DE REPARACION DE LLANTA</t>
  </si>
  <si>
    <t xml:space="preserve">REPARACION DE LLANTA DE CAMION DE BOMBEROS </t>
  </si>
  <si>
    <t>REPARACION DE LLANTA, REPARACION DE LLANTA</t>
  </si>
  <si>
    <t xml:space="preserve">REPARACION DE LLANTA, REPARACION DE LLANTA, REPARACION DE LLANTA, REPARACION DE LLANTA, </t>
  </si>
  <si>
    <t xml:space="preserve">HERNANDEZ BAUTISTA HERNANDEZ </t>
  </si>
  <si>
    <t xml:space="preserve">HERNANDEZ BAUTISTA LAZARO </t>
  </si>
  <si>
    <t>C01509</t>
  </si>
  <si>
    <t>CAMBIO DE PERNOS, AJUSTES DE PUERTAS, PARCHEO DE PISO Y REPARACIONES DE ESTRIBOS</t>
  </si>
  <si>
    <t>ARTURO BALDERAS BOTELLO</t>
  </si>
  <si>
    <t xml:space="preserve">CAMBIO DE PERNOS, CUADRAR PUERTAS, UN PARCHE EN ESTRIBO EINSTALAR  DEFENSA DELANTERA </t>
  </si>
  <si>
    <t xml:space="preserve">ARTURO BALDERAS BOTELLO </t>
  </si>
  <si>
    <t>REPACION DE TINA TRACERA DEPOSITO DE BASURA</t>
  </si>
  <si>
    <t>C01511</t>
  </si>
  <si>
    <t>REPARACION Y MANTENIMIENTO DE BOMBA HIDRAULICA DE CAMION DE BOMBEROS MARCA GMC PLACAS 005</t>
  </si>
  <si>
    <t>ALFREDRO VARGAS AYALA</t>
  </si>
  <si>
    <t>C01512</t>
  </si>
  <si>
    <t>REPARACION DE SISTEMAS DE LUCES (PRINCIPALES CUARTOS DIRECCIONALES Y STOP)</t>
  </si>
  <si>
    <t>F1DF</t>
  </si>
  <si>
    <t xml:space="preserve">REPARACION DE MARCHA (JUEGO DE CARBONES, CAMPANA  BENDIX, HORQILLA, SELENOIDE, BUJES, SEGURO PARA MARCHA </t>
  </si>
  <si>
    <t>B2E1</t>
  </si>
  <si>
    <t>CAMBIO DE FOCOS  PRINCIPAL, IZQUIERDO MCA. SILVANYA</t>
  </si>
  <si>
    <t>DD0C</t>
  </si>
  <si>
    <t>REPARACION DE MARCHA (BENDIX, ORQUILLA, 1 PORTA CARBONES, BUJES Y SOLDADOR  PUNTAS A LA ARMADURA)</t>
  </si>
  <si>
    <t>REPARACION DE SIRENA COSTERA (REPARACION DE ARMADURA BALEROS Y CARBONES)</t>
  </si>
  <si>
    <t xml:space="preserve">RESTAURACION DE SISTEMA DE LUZ CUARTOS Y CAMBIO DE CABLEADO </t>
  </si>
  <si>
    <t>DD16</t>
  </si>
  <si>
    <t xml:space="preserve">REPARACION DE FAROS PRINCIPALES (PULIDA Y LIMPIEZA) EISTALACION ADICIONAL </t>
  </si>
  <si>
    <t>7CC0</t>
  </si>
  <si>
    <t>C01515</t>
  </si>
  <si>
    <t>CAMBIO DE UN PALANCON DEL SISTEMA DE TAICOP</t>
  </si>
  <si>
    <t>LIC. GILBERTO SANTILLAN ROA</t>
  </si>
  <si>
    <t>TESORERO MUNICIPAL</t>
  </si>
  <si>
    <t>REPARACION DE LLANTAS, REPARACION DE LLANTAS, REPARACION DE LLANTAS</t>
  </si>
  <si>
    <t xml:space="preserve">RECPO </t>
  </si>
  <si>
    <t>C02086</t>
  </si>
  <si>
    <t>BALATAS GM SILVERADO 1500 08/15 DEL, LIQUIDO FRENOS WARNER DOT3 LTO, LIMPIADOS FRENOS ECOM, BALATAS TAMBOR GM SILVERADO 09/11 1644, DISCO GM SILVERADO 1500 05/10 DEL 6 BIRL, CILINDRO RUEDA GM SILVERADO 1500 05/07 1</t>
  </si>
  <si>
    <t>M A Y O</t>
  </si>
  <si>
    <t>C02049</t>
  </si>
  <si>
    <t>ARMADURA LUCAS, PORTA CARBONES LUCAS, CARBONES, BUJE, SEGURO PARA UNA UNIDAD,</t>
  </si>
  <si>
    <t>LUGO GASPAR BARBARA</t>
  </si>
  <si>
    <t>53 E9</t>
  </si>
  <si>
    <t>C02034</t>
  </si>
  <si>
    <t xml:space="preserve">FILTRO DE GASOLINA FORD F150, BOMBA ELECTRIOCA DE FORD CONTOUR 265E, CARBUKLIN. </t>
  </si>
  <si>
    <t>LIMPIADOR CUERPO ACELERACION ECOM, FILTRO DE AIRE FORD F150 F350 98/F80A04, BUJIAS NGK, FILTO DE GASOLINA FORD F150, FILTRO DE ACEITE FORD RANGER V6 3.0</t>
  </si>
  <si>
    <t>FILTRO DE ACEITE NISSAN HONDA, FILTRO DE AIRE NISSAN  PICK UP 2.4 94/98, FILTRO DE GASOLINA NISSAN TSURU 1.6 95/09, BUJIAS NGK V POWER, LIMPIADOR CUERPO ACELERACION ECOM</t>
  </si>
  <si>
    <t xml:space="preserve">FERNADO GARCIA JIMENEZ </t>
  </si>
  <si>
    <t>C02003</t>
  </si>
  <si>
    <t>MUELLE MUESTRA DE 29 X 29 X 3 1/3</t>
  </si>
  <si>
    <t>MUELLES CAXUXI</t>
  </si>
  <si>
    <t>C01918</t>
  </si>
  <si>
    <t xml:space="preserve">ENGINE  OIL  FILTE, ELEMENT ASM, ELEMENT ASM, FILTER ASM, FILTER A-FUE, CAT DEO 15 W40 C14, ELEMENT ASM, RING-BACKUP, ANILLO, SELLO, SEAL-O-RING, SEAL. </t>
  </si>
  <si>
    <t>MAQUINAS DIESEL, S.A DE C.V</t>
  </si>
  <si>
    <t>0001873169-0001873169</t>
  </si>
  <si>
    <t>C01839</t>
  </si>
  <si>
    <t>26101700 ACCESORIOS Y COMPONENTES DE MOTOR</t>
  </si>
  <si>
    <t>TRACTO ACCSESORIOS MESELT SA DE CV</t>
  </si>
  <si>
    <t>B 2340</t>
  </si>
  <si>
    <t xml:space="preserve">26101700 ACCESORIOS Y COMPONENTES DE MOTOR </t>
  </si>
  <si>
    <t>TRACTOI ACCSESORIOS MESELT SA DE CV</t>
  </si>
  <si>
    <t>C02164</t>
  </si>
  <si>
    <t>REPARACION GENERAL AL SISTEMA DE FRENOS DE VIBRO BROOS</t>
  </si>
  <si>
    <t>ABRHAM GARCIA RUEDA</t>
  </si>
  <si>
    <t>C01827</t>
  </si>
  <si>
    <t>FORD ZAPATA PACHUCA</t>
  </si>
  <si>
    <t>POLEA DAMPER PARA TRANSIT 2012</t>
  </si>
  <si>
    <t>00000276118FPRE</t>
  </si>
  <si>
    <t>PRIMERA CARPETA</t>
  </si>
  <si>
    <t>C01891</t>
  </si>
  <si>
    <t xml:space="preserve">SERVICIO DE BALANCEO, VALVULA Y PLOMO </t>
  </si>
  <si>
    <t>LLANTERAMA HIDALGUENSE S.A. DE C.V.</t>
  </si>
  <si>
    <t>ERICK PEREZ  CALVA</t>
  </si>
  <si>
    <t>C02042</t>
  </si>
  <si>
    <t xml:space="preserve">REFACIONES </t>
  </si>
  <si>
    <t>ROTULACION DE UNIDADES DEL PARQUE</t>
  </si>
  <si>
    <t xml:space="preserve">NESTOR SANCHES ALCANTARA </t>
  </si>
  <si>
    <t xml:space="preserve">M A Y O </t>
  </si>
  <si>
    <t>C02102</t>
  </si>
  <si>
    <t xml:space="preserve">REPARACION DE ROMPE OLAS INTERNA CAMBIO DE PLACA 316 SUPERFICIAL INTERN, SOLDAR PUNTOS ESTRATEGICOS PARA PUNTIAR COLUMNAS, PINTAR Y RECUBRIR SOLDADURAS CON PINTURA ESPECIAL EL INTERIOR DEL TANQUE </t>
  </si>
  <si>
    <t xml:space="preserve">DONATO MARTINEZ OLVERA </t>
  </si>
  <si>
    <t>05BF</t>
  </si>
  <si>
    <t>C02051</t>
  </si>
  <si>
    <t>MANO DE OBRA REPARAR ARMADURA, PORTA CARBONES BUJES</t>
  </si>
  <si>
    <t>A7DF</t>
  </si>
  <si>
    <t>8D43</t>
  </si>
  <si>
    <t>MANO DE OBRA.</t>
  </si>
  <si>
    <t>C020451</t>
  </si>
  <si>
    <t>MANO DE OBRA REPARACION DE CAMION DINA NO.3</t>
  </si>
  <si>
    <t>348A</t>
  </si>
  <si>
    <t>C02056</t>
  </si>
  <si>
    <t>REPARACION DE UN ROMPE OLAS, UN ROMPE OLAS COMPLETO, MANO DE OBRA (CARRO SISTERNA MODELO FORD NUMERO 5)</t>
  </si>
  <si>
    <t>PLACA DE ACERO CALIBRE 14, ELECTROSDOS 7018, PINTURA ESPECIAL PARA RECUBRIMIENTO DE SAOLDADURA INTERNA, PLACA DE ACERO CALIBRE 16</t>
  </si>
  <si>
    <t>CHECAR PERDIDA DE POTENCIA DEL MOTOR, FUGA DE ACEITE Y FRENOS DEL CAMION N.3</t>
  </si>
  <si>
    <t>C02073</t>
  </si>
  <si>
    <t>CAMBIO DE ACEITE Y FILTROS</t>
  </si>
  <si>
    <t>CAMBIO DE BOMBA CEBADORA Y FILTROS</t>
  </si>
  <si>
    <t>CAMBIO DE BIRLOS DEL EJE TRASERO</t>
  </si>
  <si>
    <t>CHECAR TIRADERO DE ACEITE DEL MOTOR, SERVICIO COMPLETO Y CHECAR FUGA DE ACEITE DE LA RUEDA TRA.</t>
  </si>
  <si>
    <t>C02081</t>
  </si>
  <si>
    <t>CAMBIO DE LAS 4 LLANTAS AFINAMIENTO DE LLANTAS, CAMBIO DE VALVULAS.</t>
  </si>
  <si>
    <t>LLANTERMA HIDALGUENSE S.A. DE C.V</t>
  </si>
  <si>
    <t>ERIK PEREZ  CALVA</t>
  </si>
  <si>
    <t>MONTAJE, BALANCEO Y VALVULAS</t>
  </si>
  <si>
    <t>LLANTERAMA HIDALGUENSE S.A DE. C.V</t>
  </si>
  <si>
    <t>ERIK PEREZ CALVA</t>
  </si>
  <si>
    <t>MONTAJE, CAMARA, CORBATA, BALANCEO, ROTACION DE LLANTAS ETC.</t>
  </si>
  <si>
    <t>LLANTERAMA HIDALGUENSE S.A DE C.V</t>
  </si>
  <si>
    <t>ERICK PEREZ CALVA</t>
  </si>
  <si>
    <t>MONTAJE, BALANCEO Y PLOMO</t>
  </si>
  <si>
    <t>C02084</t>
  </si>
  <si>
    <t>MONTAJE, CAMARA CORBATA ETC.</t>
  </si>
  <si>
    <t>LLANTERAMA HIDALGUENSE S.A DE  C.V</t>
  </si>
  <si>
    <t>NESTOR SANCHEZ ALCANTARA</t>
  </si>
  <si>
    <t>72F6</t>
  </si>
  <si>
    <t>SEGUNDA CARPETA</t>
  </si>
  <si>
    <t>CHECAR SI SE ME PASO UNA UNIDAD O NO LA COPIE SOLO LA DIFERENCIA ES DE 568.40</t>
  </si>
  <si>
    <t>Vehículo:DODGE ATITUD</t>
  </si>
  <si>
    <t>Tipo: DELTA 04</t>
  </si>
  <si>
    <t>Modelo: 2019</t>
  </si>
  <si>
    <t>Tipo: DELTA 05</t>
  </si>
  <si>
    <t>Tipo: DELTA 06</t>
  </si>
  <si>
    <t>DODGE ATITUD MODELO 2019 DELTA N. 4</t>
  </si>
  <si>
    <t>DODGE ATITUD MODELO 2019 DELTA N. 5</t>
  </si>
  <si>
    <t>DODGE ATITUD MODELO 2019 DELTA N. 6</t>
  </si>
  <si>
    <t>DODGE ATITUD MODELO 2019 DELTA N. 7</t>
  </si>
  <si>
    <t>Tipo: DELTA 07</t>
  </si>
  <si>
    <t>No.de serie: ML3AB26J0KH002171</t>
  </si>
  <si>
    <t>No.de serie: ML3AB26J2KH001930</t>
  </si>
  <si>
    <t>No.de serie: ML3AB26J2KH001555</t>
  </si>
  <si>
    <t>No.de serie: ML3AB26J4KH001394</t>
  </si>
  <si>
    <t>C01760</t>
  </si>
  <si>
    <t>ESTROBOS LED  AZUL/ROJO</t>
  </si>
  <si>
    <t>RUBEN DARIO PEREZ CONTRERAS</t>
  </si>
  <si>
    <t xml:space="preserve">FERNANDO GARCIA JIMENZ </t>
  </si>
  <si>
    <t>C01777</t>
  </si>
  <si>
    <t xml:space="preserve">REPARACION DEL SISTEMA DE PEDALES </t>
  </si>
  <si>
    <t>C01940</t>
  </si>
  <si>
    <t>2 FOCOS SILVANIA 9005 DE UNA UNIDAD CHEVROLET 0834 SEGURIDAD PLUBLICA</t>
  </si>
  <si>
    <t>74C8</t>
  </si>
  <si>
    <t>C01942</t>
  </si>
  <si>
    <t>BALATAS NISSAN FRONTIER 05/08, MAZA NISSAN NP300 4X2 16/18 DEL 6B</t>
  </si>
  <si>
    <t>CO1942</t>
  </si>
  <si>
    <t>AMORTIGUADOR GM SILVERADO 07/11 DEL</t>
  </si>
  <si>
    <t>C01944</t>
  </si>
  <si>
    <t>REP SET DODGE RAM 3500 5.7</t>
  </si>
  <si>
    <t>C01982</t>
  </si>
  <si>
    <t>LLANTA 25570 R  16 DIRECCION MAXXIS, LLANTA 4-10 R18 TRACCION DIAMOND, 19.5L 24 TODA DIRECCION WESTUKE,  LLANTA 31X 10.5 R15 CARGA KELLU, 750/R17CARGA TORNEL, LLANTA 750/R17 CARGA TORNEL,  245/70R- 19.5, TODA DIRECCION MIRAGE, LLANTA 11-R 22.5 TODA  DIRECCION, LLANTA 225-70 R119.5 TODA DIRECCION, LLANTA 235-80 TODA DIRECCION MAXTREX, LLANTA 1000 2 TODA DIRECCION TORNEL, LLANTA 750/R17 CARGA TORNEL, LLANTA 235-75 R16 TODA DIRECCION , LLANTA 225/75 R16 TODA DIRECCION</t>
  </si>
  <si>
    <t>COMERCIALIZADORA TULCAM S.A DE C.V</t>
  </si>
  <si>
    <t>660A</t>
  </si>
  <si>
    <t>C01985</t>
  </si>
  <si>
    <t>LLANTA MEDIDA 255/60 R-17, MCA MAXTREK, LLANTA 255/70 R-16 TODA POSICION MCA, LLANTA 225/70 R-16 TODA POSICION MCA, LLANTA 11R 24.5 TODA POSICION MCA, LLANTA 11R 24.5 TODA POSICION MCA, LLANTA 225/70 R-17 TODA POSICION</t>
  </si>
  <si>
    <t>BODEGA DE LLANTAS LA VIGA, S.A DE C.V</t>
  </si>
  <si>
    <t>GOB-2249</t>
  </si>
  <si>
    <t>C01986</t>
  </si>
  <si>
    <t>DIFERENCIALES</t>
  </si>
  <si>
    <t>SALVADOR HERNANDEZ BARRERA</t>
  </si>
  <si>
    <t>C01992</t>
  </si>
  <si>
    <t>CAMBIO DE CLUTCH Y CAMBIO DE UN DIFERENCIAL DEL CAMION GMC MOTO BOMBA MANO DE OBRA</t>
  </si>
  <si>
    <t>C02033</t>
  </si>
  <si>
    <t>UN MUELLE MAESTRA, UN MUELLE SEGUNDA, UN MUELLE 25X32X4</t>
  </si>
  <si>
    <t>CBB3</t>
  </si>
  <si>
    <t>C02065</t>
  </si>
  <si>
    <t>BALATAS FORD C-600 DEL 84/86</t>
  </si>
  <si>
    <t>CONCENTRICO CLUTCH GM S10 SGC532</t>
  </si>
  <si>
    <t>Vehículo:NISSAN FRONTIER</t>
  </si>
  <si>
    <t>Tipo: 01-109</t>
  </si>
  <si>
    <t>Modelo: 2016</t>
  </si>
  <si>
    <t>No.de serie: 3N6AD33A2GK826301</t>
  </si>
  <si>
    <t>NO. DE INVENTARIO:IX-5-045-17</t>
  </si>
  <si>
    <t>BALATAS, BALATAS TRAS</t>
  </si>
  <si>
    <t>BUJIA IRIDIUM NISSAN, FILTRO PARA AIRE, FILTRO PARA ACEITE</t>
  </si>
  <si>
    <t>AFINACION COMPLETA</t>
  </si>
  <si>
    <t>B95F</t>
  </si>
  <si>
    <t>DE15</t>
  </si>
  <si>
    <t>UN FOCO H4</t>
  </si>
  <si>
    <t>C605</t>
  </si>
  <si>
    <t>REPARACION DE CENSORES DE FRENOS TRASEROS, ESCANEADA Y FORMATEADA DE COMPUTADORA</t>
  </si>
  <si>
    <t>DFEA</t>
  </si>
  <si>
    <t>CHECAR INSTALACION ELECTRICA Y CAMBIO DE FOCOS Y COLLARIN</t>
  </si>
  <si>
    <t>57DE</t>
  </si>
  <si>
    <t>Tipo: 01-1133</t>
  </si>
  <si>
    <t>No.de serie: 3N6AD33A5GK825918</t>
  </si>
  <si>
    <t>NO. DE INVENTARIO:IX-5-046-17</t>
  </si>
  <si>
    <t>BUJIAS, FILTRO PARA MOTOR Y SILICON</t>
  </si>
  <si>
    <t>ANGEL CHAVARRIA MOENO</t>
  </si>
  <si>
    <t>CAMBIO DE BOMBA DE GASOLINA</t>
  </si>
  <si>
    <t>A20B</t>
  </si>
  <si>
    <t>8F50</t>
  </si>
  <si>
    <t>EC73</t>
  </si>
  <si>
    <t>FOCO H4</t>
  </si>
  <si>
    <t>557A</t>
  </si>
  <si>
    <t>BOMBA PARA GASOLINA, FILTRO PARA GASOLINA DIESEL, LIMPIADOR PARA CARBURADOR</t>
  </si>
  <si>
    <t>LISTON Y REPUESTO, VARILLA CENTRAL</t>
  </si>
  <si>
    <t xml:space="preserve">FOCO H4, </t>
  </si>
  <si>
    <t>36F9</t>
  </si>
  <si>
    <t>25C5</t>
  </si>
  <si>
    <t>BALATAS</t>
  </si>
  <si>
    <t>CO2065</t>
  </si>
  <si>
    <t>DISCO NISSAN FRONTIER NP 300 2017</t>
  </si>
  <si>
    <t>BALATAS NISSAN FRONTIER DEL 05/06, MAZA NISSAN NP 30016/18 DE 6G</t>
  </si>
  <si>
    <t>C02069</t>
  </si>
  <si>
    <t>LLANTA TODA POSICION 205/55R16, LLANTA TODA POSICION 245/70 EUZCADI, LLANTA TODA POSICION 27X8 5R14 BARUM , LLANTA TODA POSICION 235/75R-16, LLANTA TODA POSICION 235/70 R16, LLANTA 185/65 R14 NARUM, LLANTA TODA POSICION 265/70 R-16, LLANTA TRACCION 195R14DUNLOP, LLANTA DIRECCION 195/R15 CONTINENTAL.</t>
  </si>
  <si>
    <t>GRUPO COMERCIALIZADORA  CELIV S.A. DE C.V</t>
  </si>
  <si>
    <t>CO2069</t>
  </si>
  <si>
    <t>LUIS ANTONIO CAMACHO GALINDO</t>
  </si>
  <si>
    <t>C02041</t>
  </si>
  <si>
    <t>SERVICIO DE MUELLLES EXPRESS VAN, UNIDAD BOMBEROS</t>
  </si>
  <si>
    <t>RUBEN LUGO VIZZUETT</t>
  </si>
  <si>
    <t>0A7B</t>
  </si>
  <si>
    <t>CAMBIO DE PILA Y REVISION DE ELEVADOR DEL VIDRIO DE LA UNIDAD CHEVROLET AGUILA  1 MODELO 2015</t>
  </si>
  <si>
    <t>BBDC</t>
  </si>
  <si>
    <t>C01976</t>
  </si>
  <si>
    <t xml:space="preserve">MANO DE OBRA DE BAJA DE MANTENIMIENTO BIRLO DE MARCHA Y REMPLAZO DE FOCOS DE UNA UNIDAD CHEVROLET 0834 SEGURIDAD PUBLICA </t>
  </si>
  <si>
    <t>FA1F</t>
  </si>
  <si>
    <t>MANO DE OBRA DE REVISION DE CARGA DE ALTERNADOR DE RAM DODGE MODELO 2011 SERVICIO DE LIMPIAS Y REMPLAZO DE BATERIA NUEVA</t>
  </si>
  <si>
    <t>FAD0</t>
  </si>
  <si>
    <t>C02024</t>
  </si>
  <si>
    <t>REPARACION DE TORRETA, BOCANI, FUCIBLE Y CABLE</t>
  </si>
  <si>
    <t>2F47</t>
  </si>
  <si>
    <t>REPARACION DE MARCHA, PORTA CARBONES</t>
  </si>
  <si>
    <t>1C93</t>
  </si>
  <si>
    <t>ARMADURA, AUTOMATICO, BUJES</t>
  </si>
  <si>
    <t>MANO DE OBRA PARA UNIDAD TOYOTA DELTA 003 MODELO 2017 PLACAS HG-287A-2</t>
  </si>
  <si>
    <t>7BAE</t>
  </si>
  <si>
    <t>REPARACION DE CUARTOS, 5 FOCOS, REPARACION DEL SISTEMA DE LA BOMBA, RELAY, PORTA RELAY</t>
  </si>
  <si>
    <t xml:space="preserve">LUGO GASPAR BARBARA </t>
  </si>
  <si>
    <t>CABLE</t>
  </si>
  <si>
    <t>MANO DE OBRA REPARAR SISTEMA ELECTRICO</t>
  </si>
  <si>
    <t>2E9F</t>
  </si>
  <si>
    <t xml:space="preserve">MANO DE OBRA CHEQUEO DE VENTILADORES DEL SISTEMA DE ENFRIAMIENTO </t>
  </si>
  <si>
    <t>A222</t>
  </si>
  <si>
    <t>MANO DE OBRA REPAR MARCHA</t>
  </si>
  <si>
    <t>88AE</t>
  </si>
  <si>
    <t>CHEQUEO DE VENTILADORES DEL SISTEMA DE ENFRIAMIENTO Y BULBO</t>
  </si>
  <si>
    <t>C585</t>
  </si>
  <si>
    <t>C02061</t>
  </si>
  <si>
    <t>FALLA DE MOTOE, MANTENIMIENTO DE BOMBA</t>
  </si>
  <si>
    <t>DAA0</t>
  </si>
  <si>
    <t>CO2066</t>
  </si>
  <si>
    <t>REPARACION DE SUSPENSIÓN Y ALINEACION A UNIDAD 462</t>
  </si>
  <si>
    <t>RUBEN LUGO VIZZUET</t>
  </si>
  <si>
    <t>6A8D</t>
  </si>
  <si>
    <t>C02066</t>
  </si>
  <si>
    <t>SERVICIO ESPECIAL DE ORQUILLA Y ALINEACION</t>
  </si>
  <si>
    <t>FBD0</t>
  </si>
  <si>
    <t>C02085</t>
  </si>
  <si>
    <t>VALVULAS, MONTAJE, BALANCEO</t>
  </si>
  <si>
    <t>LLANTERAMA HIDALGUENSE S. A DE C.V</t>
  </si>
  <si>
    <t>C01943</t>
  </si>
  <si>
    <t>MANO DE OBRA KODIAK</t>
  </si>
  <si>
    <t>C02008</t>
  </si>
  <si>
    <t>RETEN CIGÜEÑAL SISSAN ALTIMA V6 3.5 02/3, CARBUKLIN, SILICON SUPER JUNTA LOCTITE, ACEITE ROSH 950 ML. 80W90, ACEITE ROSH 5LTRS. HD 50, FILTRO ACEITE NISSAN HINDA</t>
  </si>
  <si>
    <t>C01786</t>
  </si>
  <si>
    <t xml:space="preserve">SERVICIO DE MONTAJE, VALVULA Y BALANCEO </t>
  </si>
  <si>
    <t xml:space="preserve">ERICK PEREZ CALVA </t>
  </si>
  <si>
    <t>C01787</t>
  </si>
  <si>
    <t>C01788</t>
  </si>
  <si>
    <t>SERVICIO DE CAMBIO DE VALVULA, MONTAJE, BALANCEO</t>
  </si>
  <si>
    <t>C01833</t>
  </si>
  <si>
    <t>SERVICIO DE BALANCEO, VALVULA Y PLOMO</t>
  </si>
  <si>
    <t>C01836</t>
  </si>
  <si>
    <t>SERVICIO DE MONTAJES, VALVULA 4-13 Y</t>
  </si>
  <si>
    <t>C01853</t>
  </si>
  <si>
    <t>SERVICIO  MONTAJE, BALANCEO, ROTACION DE LLANTAS Y VALVULA</t>
  </si>
  <si>
    <t>C01858</t>
  </si>
  <si>
    <t>MONTAJES</t>
  </si>
  <si>
    <t>C01861</t>
  </si>
  <si>
    <t>SERVICIO MONTAJE, BALANCEO, ROTACION DE LLANTAS Y VALVULA</t>
  </si>
  <si>
    <t>NO. DE INVENTARIO:27</t>
  </si>
  <si>
    <t>NO. DE INVENTARIO:24</t>
  </si>
  <si>
    <t>NO. DE INVENTARIO:26</t>
  </si>
  <si>
    <t>NO. DE INVENTARIO:25</t>
  </si>
  <si>
    <t>P01780</t>
  </si>
  <si>
    <t>2AVL BATERIA 2418VL</t>
  </si>
  <si>
    <t>P01549</t>
  </si>
  <si>
    <t>BOMBA AGUA DODGE DURANGO 04/06 HEMI FILTRO AIRE DODGE RAM 4000 5.7 03/05 F 24, ANTI CONGELANTE MOPAR 4.73 L 5 AÑOS, FILTRO ACEITE, TERMOSTATO DODGE RAM HEMI</t>
  </si>
  <si>
    <t>D 1085</t>
  </si>
  <si>
    <t>P00745</t>
  </si>
  <si>
    <t xml:space="preserve">BALATAS FRENOS DISCO, CILINDRO MAESTRO, LIQUIDO PARA FRENOS 946ML </t>
  </si>
  <si>
    <t>JUAN ISRRAEL LOPEZ CARDENAS</t>
  </si>
  <si>
    <t>FILTRO DE ACEITE, FILTRO DE AIRE</t>
  </si>
  <si>
    <t>JUAN ISRAEL LOPEZ CARDENAS</t>
  </si>
  <si>
    <t>J U NI O</t>
  </si>
  <si>
    <t>FILTRO DE AIRE, FILTRO DE ACEITE, FILTRO DE GASOLINA, AUMENTO BUJES REBORDE, BUJIAS</t>
  </si>
  <si>
    <t xml:space="preserve">JUAN ISRRAEL LOPEZ CARDENAS </t>
  </si>
  <si>
    <t xml:space="preserve">BALATAS DELANTERAS </t>
  </si>
  <si>
    <t>BALATAS FRENO DISCO, BALATAS FRENO DISCO, LIQUIDO PARA FRENO DOT4 350 ML</t>
  </si>
  <si>
    <t xml:space="preserve">JUAN ISRAEL CARDENAS </t>
  </si>
  <si>
    <t>COLLARIN HIDRAULICO, LIQUIDO DE FRENOS DOT3, SOPORTE, ACEITE PARA MOTOR</t>
  </si>
  <si>
    <t>JUAN ISRAEL CARDENAS</t>
  </si>
  <si>
    <t xml:space="preserve"> </t>
  </si>
  <si>
    <t>P00632</t>
  </si>
  <si>
    <t>7695 SOPORTE P/MOTOR DERECHO, SOPORTE MOTOR</t>
  </si>
  <si>
    <t>FERNANDO GARCIA JIMENES</t>
  </si>
  <si>
    <t xml:space="preserve">FEFACCIONES </t>
  </si>
  <si>
    <t>GARRAFA DE ACEITE PARA MOTOR</t>
  </si>
  <si>
    <t>P01530</t>
  </si>
  <si>
    <t xml:space="preserve">REFFACCIONES </t>
  </si>
  <si>
    <t>FILTRO DIESEL, FILTRO DE ACEITE, FILTRO AIRE, FILTRO AIRE, FILTRO DIESEL</t>
  </si>
  <si>
    <t xml:space="preserve">CRESCENCIO GARCIA MONDRAGON </t>
  </si>
  <si>
    <t>TERMOSTATO NAVISTAR NGD 190</t>
  </si>
  <si>
    <t>MANGUERA RADIADOR INF NAVISTAR APA</t>
  </si>
  <si>
    <t>P00888</t>
  </si>
  <si>
    <t xml:space="preserve">BALATAS TAMBOR NISSAN NP300 FRONTIER 16, BALATAS NISSAN NP 300 FRONTIER 16 </t>
  </si>
  <si>
    <t>P01732</t>
  </si>
  <si>
    <t>COMPUTADORA CHEVROLET S10 MODELO 2016</t>
  </si>
  <si>
    <t>HERRERA MOTORS DE HIDALGO S.A DE C.V</t>
  </si>
  <si>
    <t>P132021</t>
  </si>
  <si>
    <t>P00845</t>
  </si>
  <si>
    <t>BOMBA AGUA M. BENZ CUELLA LARGO=24203</t>
  </si>
  <si>
    <t>P00980</t>
  </si>
  <si>
    <t xml:space="preserve">BALATAS TAMBOR NISSAN NP300 FRONTIER 16, BALATAS NISSAN NP300 FRONTIER 16 </t>
  </si>
  <si>
    <t>P00753</t>
  </si>
  <si>
    <t>BANDA GATES B47</t>
  </si>
  <si>
    <t>P00721</t>
  </si>
  <si>
    <t>CAMARA 4.10-18, ESTATOR 8 BOBINAS, TORNILLO DE HORQUILLA, BUJIA D8EA</t>
  </si>
  <si>
    <t xml:space="preserve">EDUARDO QUINTERIO GUZMAN </t>
  </si>
  <si>
    <t>A532</t>
  </si>
  <si>
    <t>FERNADO GARCIA JIMENEZ</t>
  </si>
  <si>
    <t>A533</t>
  </si>
  <si>
    <t>LLANTA 4.10-18</t>
  </si>
  <si>
    <t>HORQUILLA TRASERA, GOMAS DE POSAPIE, TORNILLO DE LA HORQUILLA, CHICOTE DE CLUTCH Y AHOGADOR, CAMARA 4.10-18</t>
  </si>
  <si>
    <t xml:space="preserve">EDUARDO QUITERIO GUZMAN </t>
  </si>
  <si>
    <t>A530</t>
  </si>
  <si>
    <t>BUJIA C9E, PASTAS DE CLUTCH, FOCOS DE STOP, RESORTE DE FRENO, SENSOR DE STOP, CAMARA DE 275.21, ACEITE,CAMARA 4.10-18</t>
  </si>
  <si>
    <t>A535</t>
  </si>
  <si>
    <t>TORNILLO DE LA TIJERA, FOCO DE STOP, ESTATOR DE 8 BOBINAS, MANIJA IZQ, ACEITE, BUJIA, CAMARA 4.1-18, SENSOR DE STOP</t>
  </si>
  <si>
    <t>A528</t>
  </si>
  <si>
    <t>CADENA, CILINDRO</t>
  </si>
  <si>
    <t>A542</t>
  </si>
  <si>
    <t>UNIDAD DE STOP, CAMARA 3.0018, PEDAL DE CAMBIOS/ARRANQUE, ACEITE, RESORTE DE FRENO, CLAXON</t>
  </si>
  <si>
    <t>A538</t>
  </si>
  <si>
    <t>BUJIA D8EA, PISTON COMPLETO, JUEGO BALANCINES JUEGO DE JUNTAS, ACEITE, ARBOL DE LEVAS, JUEGO DE VALVULAS, JUNTAS DE ESCAPE</t>
  </si>
  <si>
    <t>A537</t>
  </si>
  <si>
    <t>P00618</t>
  </si>
  <si>
    <t>NISSAN NP300 PATRULLA 1109 UN JUEGO DE BUJIAS, NISSAN NP300 PATRULLA 1109 UN FILTRO DE ACEITE, NISSAN NP300 PATRULLA 1109 UN CARBIKLIN, NISSAN NP300 PATRULLA 1109 UN LIQUIDO PARA INYECTORES, 5 LITROS DE ACEITE CATROL 20W50</t>
  </si>
  <si>
    <t>JOSE FELIPE GOMEZ ESPINOSA</t>
  </si>
  <si>
    <t>P00623</t>
  </si>
  <si>
    <t>NISSAN NP300 JUEGO DE BUJIAS, FILTRO DE AIRE, CARBUKLIN, LIQUIDO PARA INYECTORES, FILTRO DE ACEITE, GARRAFA DE ACEITE CASTROL 20W50, JUEGO DE BALATAS DELANTERAS</t>
  </si>
  <si>
    <t>P00629</t>
  </si>
  <si>
    <t>CHEVROLET 440 UN JUEGIO DE BUJIOAS, UN FILTRO DE AIRE, UN FILTRO DE ACEITE, 6 LITROS DE ACEITE CASTROL 20W50, UN CARBUKLIN, LIQUIDO PARA INYECTORES</t>
  </si>
  <si>
    <t>P00415</t>
  </si>
  <si>
    <t>ARMADURA, CARBONES, BENDIX, BUJE</t>
  </si>
  <si>
    <t>EF89</t>
  </si>
  <si>
    <t>P00396</t>
  </si>
  <si>
    <t>MODULO GAS SILVERADO 08/10</t>
  </si>
  <si>
    <t>P00405</t>
  </si>
  <si>
    <t>AISLADOR FRONTAL, MONTURA DEL MOTOR (MOTOR TRANS), AISLADOR IZQUIERDO, MOTURA DEL MOTOR (MOTOR TRANS) AISLADOR POSTERIOR, MONTURA DEL MOTOR</t>
  </si>
  <si>
    <t>TOYOTA PACHUCA</t>
  </si>
  <si>
    <t>AS-90857</t>
  </si>
  <si>
    <t>P00409</t>
  </si>
  <si>
    <t>ARO,O (PARA COLADOR DE ACEITE), CONJUNTO COLADOR, ACEITE</t>
  </si>
  <si>
    <t>AR-36662</t>
  </si>
  <si>
    <t>P00607</t>
  </si>
  <si>
    <t xml:space="preserve">TOYOTA COROLLA 001 BALATAS DELANTERA, TOYOTA COROLLA 001 BALATAS TRASERAS </t>
  </si>
  <si>
    <t xml:space="preserve">JOSE FELIPE GOMEZ ESPINOSA </t>
  </si>
  <si>
    <t>P00407</t>
  </si>
  <si>
    <t>EMPAQUETADURA NO.1 ENVOLTURA ENTRADA AGUA, (1), TERMOSTATO, *WAX-80-93, (L), TYPE B:REF ILL, MOTOR VENTILADOR ENFRIAMIENTO CONJUNTO RADIADOR</t>
  </si>
  <si>
    <t>AS-90858</t>
  </si>
  <si>
    <t>P00882</t>
  </si>
  <si>
    <t>LLANTA, CAMARA PARA LIMPIAS, TIP-TOP</t>
  </si>
  <si>
    <t>P00891</t>
  </si>
  <si>
    <t xml:space="preserve">REPARACION DE LLANTAS </t>
  </si>
  <si>
    <t>POO891</t>
  </si>
  <si>
    <t>HERNADEZ BAUTISTA LAZARO</t>
  </si>
  <si>
    <t xml:space="preserve">REPARACION DE LLANTA </t>
  </si>
  <si>
    <t xml:space="preserve">HERNADEZ BAUTISTA LAZARO </t>
  </si>
  <si>
    <t>P00941</t>
  </si>
  <si>
    <t>REPARACION PLATO, DISCO Y VOLANTE DE PERKINS</t>
  </si>
  <si>
    <t xml:space="preserve">MARIO HECTOR ORTEGA GUARNEROS </t>
  </si>
  <si>
    <t>P00610</t>
  </si>
  <si>
    <t xml:space="preserve">TOYOTA COROLLA 001 , SERVICIO DE MANO DE OBRA Y MANTENIMIENTO DE VEHICULO </t>
  </si>
  <si>
    <t>P00613</t>
  </si>
  <si>
    <t>NISSAN NP300 SERVICIO DE MANO DE OBRA Y MANTENIMIENTO DE VEHICULOS</t>
  </si>
  <si>
    <t>P00621</t>
  </si>
  <si>
    <t>P00626</t>
  </si>
  <si>
    <t xml:space="preserve">CHEVROLET 440 SERVICIO DE MANO DE OBRA Y MANTENIMIENTO DE VEHICULO </t>
  </si>
  <si>
    <t>P00689</t>
  </si>
  <si>
    <t xml:space="preserve">CAMBIAR SOPORTES DE MOTOR </t>
  </si>
  <si>
    <t>0BED</t>
  </si>
  <si>
    <t>P00699</t>
  </si>
  <si>
    <t>MANO DE OBRA AJUSTES PM-001</t>
  </si>
  <si>
    <t>A541</t>
  </si>
  <si>
    <t>P01704</t>
  </si>
  <si>
    <t xml:space="preserve">FORRADO DE AUTO PATRULLAS CON VINILO AVERI Y CORTE DE VINILO REFLEJANTE 3M </t>
  </si>
  <si>
    <t xml:space="preserve">NESTOR SANCHEZ ALCANTARA </t>
  </si>
  <si>
    <t>F97C</t>
  </si>
  <si>
    <t>P00739</t>
  </si>
  <si>
    <t xml:space="preserve">REPARACION DE SUSPENSION Y ALINEACION </t>
  </si>
  <si>
    <t xml:space="preserve">RUBEN LUGO VIZZUET </t>
  </si>
  <si>
    <t>2C18</t>
  </si>
  <si>
    <t xml:space="preserve">ESPECIAL DE HORQUILLA Y ALINEACION </t>
  </si>
  <si>
    <t>F095</t>
  </si>
  <si>
    <t xml:space="preserve">MONTAJE DE LLANTAS, ALINEACION Y BALANCEO </t>
  </si>
  <si>
    <t>P00803</t>
  </si>
  <si>
    <t xml:space="preserve">REPARACION DE SEGURIDAD PUBLICA, REPARACION DE SEGURIDAD PUBLICA </t>
  </si>
  <si>
    <t xml:space="preserve">TALACHA MERCEDES BENZ </t>
  </si>
  <si>
    <t>TALACHA FORD 91</t>
  </si>
  <si>
    <t>TALACHA PARA CAMIONETA DE LOGISTICA</t>
  </si>
  <si>
    <t>P00719</t>
  </si>
  <si>
    <t>PISTON COMPLETO, JUEGO DE BALANCINES, ARBOL DE LEVAS, JUEGO DE JUNTAS, ACEITE,BUJIAS C9E</t>
  </si>
  <si>
    <t>A540</t>
  </si>
  <si>
    <t xml:space="preserve">MANDO DE OBRA SISTEMA ELECTRICO, MANO DE OBRA INSTALACION MANIJA/TORNILLO DE TIJERA, MANO DE OBRA CAMBIO ACEITE/BUJIA, MANO DE OBRA REPARACION DE MARCHA </t>
  </si>
  <si>
    <t>A529</t>
  </si>
  <si>
    <t xml:space="preserve">MANDO DE OBRA UNIDAD DE STOP, MANO DE OBRA TALACHA, MANO DE OBRA PEDAL DE CAMBIOS/ ARRANQUE, ACEITE/RESORTE, MANO DE OBRA CLAXON, MANO DE OBRA AJUSTE </t>
  </si>
  <si>
    <t>A539</t>
  </si>
  <si>
    <t>A534</t>
  </si>
  <si>
    <t>P00695</t>
  </si>
  <si>
    <t>MANO DE OBRA TALACHA, MANO DE OBRA ESTATOR 8 BOBINAS, TORNILLO DE HORQUILLA/ BUJIA, MANO DE OBRA SISTEMA ELECTRICO</t>
  </si>
  <si>
    <t>MANO DE OBRA ACEITE/BUJIAS, MANO DE OBRA PASTAS DE CLUCTH, MANO DE OBRA SISTEMA ELECTRICO, MANO DE OBRA TALACHA</t>
  </si>
  <si>
    <t>A536</t>
  </si>
  <si>
    <t>MANO DE OBRA HORQUILLA TRASERA, MANO DE OBRA GOMAS SPROKET, MANO DE OBRA CHICOTE DE CLUTCH Y AHOGADOR, MANO DE OBRA TALACHA</t>
  </si>
  <si>
    <t>A531</t>
  </si>
  <si>
    <t>P00781</t>
  </si>
  <si>
    <t xml:space="preserve">SEVICIO BASICO DE MANTENIMIENTO </t>
  </si>
  <si>
    <t>AUTOS ELEGANTES DE PACHUCA S.A DE C.V</t>
  </si>
  <si>
    <t>FSAEP27779</t>
  </si>
  <si>
    <t>FSAEP27780</t>
  </si>
  <si>
    <t>SEVICIO BASICO DE  LOS 10,000 KMS</t>
  </si>
  <si>
    <t>FSAEP27766</t>
  </si>
  <si>
    <t>FSAEP27765</t>
  </si>
  <si>
    <t>SEVICIO BASICO DE  LOS 5,000 KMS</t>
  </si>
  <si>
    <t>P01730</t>
  </si>
  <si>
    <t>PROGRAMACION DE COMPUTADORAS CHEVROLET S10 MODELO 2016</t>
  </si>
  <si>
    <t>S/F</t>
  </si>
  <si>
    <t>P01072</t>
  </si>
  <si>
    <t>MONTAJE, VALVULAS, BALANCEO, ROTACION DE LLANTAS, ALINEACION</t>
  </si>
  <si>
    <t>LLANTERAMA HIDALGUENSE S.A D C.V</t>
  </si>
  <si>
    <t>F15209</t>
  </si>
  <si>
    <t>P01348</t>
  </si>
  <si>
    <t xml:space="preserve">TALACHA PARA BOMBEROS UNIDAD 1133, TALACHA PARA UNIDAD 1133 TRASERA PARA BOMBEROS </t>
  </si>
  <si>
    <t>LAZARO HERNANDEZ BAUTISTA</t>
  </si>
  <si>
    <t>TIP-TOP LPCX 521</t>
  </si>
  <si>
    <t>LAZARO HERNADEZ BAUTISTA</t>
  </si>
  <si>
    <t xml:space="preserve">TALACHA PARA SEGURIDAD PUBLIC, TALACHA PARA SEGURIDAD PUBLIC, </t>
  </si>
  <si>
    <t>TALACHA FORD 91 SERVICIO DE LIMPIAS, TALACHA CAMIONETA LIMPIAS 1991, SERVICIO DE LIMPIAS</t>
  </si>
  <si>
    <t>TALACHA MERCEDES BENZ  SERVICIO DE LIMPIAS, TALACHA PARA MERCEDES BENZ DELANTERA LADO DERECHO SERVICIO DE LIMPIAS, TALACHA PARA MERCEDES BENZ SERVICIO DE LIMPIAS</t>
  </si>
  <si>
    <t xml:space="preserve">TALACHA PARA CHEVROLET DE LADO IZQUIERDO SERVICIO DE LIMPIAS </t>
  </si>
  <si>
    <t>TALACHA PARA CAMIONETA BLANCA N.2 SERVICIO DE LIMPIAS</t>
  </si>
  <si>
    <t xml:space="preserve">TALACHA DE FORD PINK UP 92 PARA SERVICIOS PRINCIPALES </t>
  </si>
  <si>
    <t>TALACHA PARA ANTIRRABICO DODGE RAM 1500, MODELO 96</t>
  </si>
  <si>
    <t>P01355</t>
  </si>
  <si>
    <t xml:space="preserve">CAMBIAR MASAS DELANTERAS, DISCOS DELANTEROS, CAMBIAR CALIPER Y PORTA CALIPER, CAMBIAS BALATAS TRASERAS </t>
  </si>
  <si>
    <t xml:space="preserve">JULIO CESAR NUÑEZ PEREZ </t>
  </si>
  <si>
    <t>P01538</t>
  </si>
  <si>
    <t>CAMBIO DE UNA MANGUERA DEL RADIADOR Y UN TERMOSTATO DEL CAMION MCNELIUS</t>
  </si>
  <si>
    <t xml:space="preserve">SERVICIO DEL CAMION CEMSA </t>
  </si>
  <si>
    <t>P00894</t>
  </si>
  <si>
    <t xml:space="preserve">NISSAN NP300 PATRULLA 1109 SERVICIO DE MANO DE OBRA Y MANTENIMIENTO DE VEHICULOS </t>
  </si>
  <si>
    <t>P01739</t>
  </si>
  <si>
    <t>&lt;</t>
  </si>
  <si>
    <t>UNO DE 3</t>
  </si>
  <si>
    <t>DOS DE 3</t>
  </si>
  <si>
    <t>TRES DE 3</t>
  </si>
  <si>
    <t>CUATRO CDE 3</t>
  </si>
  <si>
    <t>UNA DE 4</t>
  </si>
  <si>
    <t>UNO DE 5</t>
  </si>
  <si>
    <t>UNA DE 8</t>
  </si>
  <si>
    <t>UNA DE 9</t>
  </si>
  <si>
    <t>UNA DE 10</t>
  </si>
  <si>
    <t>UNA DE 11</t>
  </si>
  <si>
    <t>UNO DE 13</t>
  </si>
  <si>
    <t>UNA DE 14</t>
  </si>
  <si>
    <t>TRES DE 14</t>
  </si>
  <si>
    <t>UNA DE 15</t>
  </si>
  <si>
    <t>UNA DE 18</t>
  </si>
  <si>
    <t>DOS DE 18</t>
  </si>
  <si>
    <t>TRES DE 18</t>
  </si>
  <si>
    <t>CUATRE DE 18</t>
  </si>
  <si>
    <t>UNA DE 19</t>
  </si>
  <si>
    <t>DOS DE 19</t>
  </si>
  <si>
    <t>TRES DE 19</t>
  </si>
  <si>
    <t>UNA DE 20</t>
  </si>
  <si>
    <t>DOS DE 20</t>
  </si>
  <si>
    <t>TRES DE 20</t>
  </si>
  <si>
    <t>UNA DE 23</t>
  </si>
  <si>
    <t>DOS DE 23</t>
  </si>
  <si>
    <t>TRES DE 23</t>
  </si>
  <si>
    <t>CUATRO DE 23</t>
  </si>
  <si>
    <t>UNA DE 26</t>
  </si>
  <si>
    <t>DOS DE 26</t>
  </si>
  <si>
    <t>UNA DE 28</t>
  </si>
  <si>
    <t>UNA DE 29</t>
  </si>
  <si>
    <t>DOS DE 29</t>
  </si>
  <si>
    <t>UNA DE 32</t>
  </si>
  <si>
    <t>UNA DE 36</t>
  </si>
  <si>
    <t>DOS DE 36</t>
  </si>
  <si>
    <t>SINCO DE 36</t>
  </si>
  <si>
    <t>TRES DE 36</t>
  </si>
  <si>
    <t>CUATRO DE 36</t>
  </si>
  <si>
    <t>SEIS DE 36</t>
  </si>
  <si>
    <t>SIETE DE 36</t>
  </si>
  <si>
    <t>OCHO DE 36</t>
  </si>
  <si>
    <t>NUEVE DE 36</t>
  </si>
  <si>
    <t>UNA DE 38</t>
  </si>
  <si>
    <t>UNA DE 43</t>
  </si>
  <si>
    <t>DOS DE 43</t>
  </si>
  <si>
    <t>P00703</t>
  </si>
  <si>
    <t>UNA DE 16</t>
  </si>
  <si>
    <t>P01888</t>
  </si>
  <si>
    <t>REP SET DODGE RAM 3500 5.7, BOMBA ACEITE DODGE RAM 5.7 09/16 ALTA, MARCHA DODGE RAM 1500 5.7 05/10, SENSOR TEMPERATURA DODGE 200 3.6 12/14, VALVULA WT DODGE RAM 1500 5.7 09/17, BUJIAS NGK RAM 4000 5.7</t>
  </si>
  <si>
    <t>A59103</t>
  </si>
  <si>
    <t xml:space="preserve">JAVIER PEREZ HERNANDEZ </t>
  </si>
  <si>
    <t>43 DE 1</t>
  </si>
  <si>
    <t>P01870</t>
  </si>
  <si>
    <t>TALACHA PARA NISSAN 2016</t>
  </si>
  <si>
    <t xml:space="preserve">TALACHA PARA OBRAS PUBLICAS LOBO </t>
  </si>
  <si>
    <t>LAZARO HRERNANDEZ BAUTISTA</t>
  </si>
  <si>
    <t>DOS DE A40</t>
  </si>
  <si>
    <t>TALACHA PARA OBRAS PUBLICAS DINA #1</t>
  </si>
  <si>
    <t>TRES DE A40</t>
  </si>
  <si>
    <t>TALACHA PARA OBRAS PUBLICAS PIPA 5</t>
  </si>
  <si>
    <t>CUATRO DE A40</t>
  </si>
  <si>
    <t>TALACHAS PARA CHEVROLET SISLVERADO</t>
  </si>
  <si>
    <t>CINCO DE A40</t>
  </si>
  <si>
    <t>P01359</t>
  </si>
  <si>
    <t>CAMBIO DE UN TORNILLO DE LA PERCHGA DEL CAMION NUMERO 3 CAMBIO DE UN TORNILLO DEL CENTRO DE LA MUELLE MANO DE OBRA</t>
  </si>
  <si>
    <t>CAMBIO DE UNA MUELLE DE CAMION DINA 2 MANO DE OBRA</t>
  </si>
  <si>
    <t>ALINEAR EL DIFERENCIAL DEL CAMION DINA NUMERO 2 MANO DE OBRA</t>
  </si>
  <si>
    <t xml:space="preserve">CHECAR FUGA DE ACEITE EN EL MOTOR DEL CAMION NIMERO 2, SERVICIO COMPLETO Y CAMBIO DE UNA JUNTA LATERAL DE LA FLECA </t>
  </si>
  <si>
    <t>CAMBIO DE UNA MUELLE DEL CAMION DINA NUMERO 3 DEL PEINE DEL LADO DERECHO DEL DIFERENCIAL</t>
  </si>
  <si>
    <t>CHECAR FUGA DE AIRE DEL CAMION NUMERO 3 CAMBIO DE UNA MANGUERA, CAMBIO DE UN ROTOCHAMBRES CAMBIO DEL REPUESTO DEL PEDAL, REPUESTO DE LA VALVULA R12 CAMBIO DE LA VALVULA DEL ESTACIONAMIENTO MANO DE OBRA</t>
  </si>
  <si>
    <t>P02151</t>
  </si>
  <si>
    <t>REPARACION Y ADAPTACION DEL M OTOR  VIBROCOMPACTADOR BROSS</t>
  </si>
  <si>
    <t xml:space="preserve">MONTAJE, VALVULAS, BALANCEO, ROTACION DE LANTAS, ALINEACION </t>
  </si>
  <si>
    <t>P01036</t>
  </si>
  <si>
    <t>F15212</t>
  </si>
  <si>
    <t>F15211</t>
  </si>
  <si>
    <t>P01480</t>
  </si>
  <si>
    <t>REPAR LLANTA,REPAR LLANTA,REPAR LLANTA</t>
  </si>
  <si>
    <t>REPAR LLANTA</t>
  </si>
  <si>
    <t>P00605</t>
  </si>
  <si>
    <t>FORD BLANCA CABINA Y MEDIA SERVICIO DE MANO DE OBRA Y MANTENIMIENTO DE VEHICULO</t>
  </si>
  <si>
    <t>P00464</t>
  </si>
  <si>
    <t>REPARACION DE LA BOMBA HIDRAULICA DE LANTE Y CAMBIO DE SELLO DEL TELESCOPIO DE LEVANTE</t>
  </si>
  <si>
    <t>P00875</t>
  </si>
  <si>
    <t>REPARACION LLANTAS ESTACAS B</t>
  </si>
  <si>
    <t>ESCANEO DEL MOTOR, CAMBIO DE LIGAS DE LOS INYECTORES, REPARACION DE FUGAS DE ACEITE, SERVICIO DE CAMBIO DE ACEITE, FILTROS, CAMBIO DE UNA MANGUERA DE ALTA PRESION, CAMBIO DE UNA VALVULA DE RETENCION DEL DIESEL, DE LA MOTOCOFORMADORA CATERPILLAR 140K</t>
  </si>
  <si>
    <t>TALACHA PARA RETRO</t>
  </si>
  <si>
    <t xml:space="preserve">VULCANIZADORA EL NEGRO </t>
  </si>
  <si>
    <t>ALEJANDRO CHAPARRO LOZANO</t>
  </si>
  <si>
    <t>P01902</t>
  </si>
  <si>
    <t>FILTRO ACEITE SINTETICO, FILTRO DE AIRE NISSAN NP300 2.5 14/15 DIESEL, BONDA MICRO V, BOBINA, BUJIAS NGK NISSAN URVAN 2.5 08/10</t>
  </si>
  <si>
    <t>P01522</t>
  </si>
  <si>
    <t>REP SET GM C1500 SILVERADO 4.3 V6 99-05 CONCENTRICO CLUTCH GM C3500 5,7 8,1 01</t>
  </si>
  <si>
    <t>P01897</t>
  </si>
  <si>
    <t>FILTRO ACEITE MOTOR, FILTRO COMBUSTIBLE, FILTRO SEDIMENTADOR, FILTRO AIRE,FILTRO AIRE</t>
  </si>
  <si>
    <t xml:space="preserve">JCB HIDALGO </t>
  </si>
  <si>
    <t>P01026</t>
  </si>
  <si>
    <t>BALATAS FORD TRANSIT DEL 07/08, ACEITE MOTORCRAFT 1LT 80W90</t>
  </si>
  <si>
    <t>A58012</t>
  </si>
  <si>
    <t>P00751</t>
  </si>
  <si>
    <t>FILTRO DE AIRE, FILTRO DE ACEITE, FILTRO DE GASOLINA, COLLARIN HIDRAULICO, BUJIA</t>
  </si>
  <si>
    <t>P00796</t>
  </si>
  <si>
    <t>TERMINAL FORD F150 80/96 ES2213 ES 2215</t>
  </si>
  <si>
    <t>A58440</t>
  </si>
  <si>
    <t>P00737</t>
  </si>
  <si>
    <t>MOLDURA COFRE FORD EXPLORER 2008, CALAVERA DE FORD EXPLORER 2008</t>
  </si>
  <si>
    <t>SALVADOR SANDOVAL VILLANIEVA</t>
  </si>
  <si>
    <t>P00743</t>
  </si>
  <si>
    <t>FILTRO ACEITE LF3455, FILTRO DE ACEITE, FILTRO COMBUSTIBLE -FF5078</t>
  </si>
  <si>
    <t>FILTRO DE ACEITE, FILTRO DE ACEITE PKS 4CIL, LIMPIADOR CARBURADOR ECOM</t>
  </si>
  <si>
    <t>MANGUERA PLASTICO 3/8, BARRIL BRONCE 3/8, INSERTO MANGUERA 3/8, CAMPANA 3/8, CINCHO PLASTICO 18 CM</t>
  </si>
  <si>
    <t>FILTRO DIESEL, FILTRO DIESEL, CINTA TEFLON, FORMADOR DE JUNTAS LOCTITE, BOMBA SEBADORA PKNS FII</t>
  </si>
  <si>
    <t>P00749</t>
  </si>
  <si>
    <t>CAMARA</t>
  </si>
  <si>
    <t>P00604</t>
  </si>
  <si>
    <t xml:space="preserve">FORD BLANCA CABINA Y MEDIA UNA TERMINAL, FORD BLANCA CABINA Y MEDIA UNA VARILLA CENTRAL </t>
  </si>
  <si>
    <t>P01459</t>
  </si>
  <si>
    <t>REGULADOR REGUARD</t>
  </si>
  <si>
    <t>E233</t>
  </si>
  <si>
    <t>CARGA DE BATERIAS</t>
  </si>
  <si>
    <t>92,80</t>
  </si>
  <si>
    <t>P01663</t>
  </si>
  <si>
    <t>P01661</t>
  </si>
  <si>
    <t>FILTRO DE AGUA</t>
  </si>
  <si>
    <t>P01872</t>
  </si>
  <si>
    <t>BALATAS, KIT HERRAJE AMERICA, TUERCA C/SEGURO</t>
  </si>
  <si>
    <t>SOPORTE CARDAN 512 CP, REPUESTO COMPRESOR T400 COMESA, SOPORTE CABINA DAI, TUBO SAGRA P/ESCAPE5</t>
  </si>
  <si>
    <t>P01523</t>
  </si>
  <si>
    <t>FILTRO DE AIRE FORD HEAVY DUTY, FILTRO ACEITE, KIT FILTRO DIESEL SUPER DUTY=FK48002</t>
  </si>
  <si>
    <t>P01520</t>
  </si>
  <si>
    <t>DINA 2,1 SILENCIADOR CAMION, 3 CODOS 45, ABRAZADSERAS, 1 YARDA TUBO FLEXIBLE, 4 SOPORTES</t>
  </si>
  <si>
    <t>P01083</t>
  </si>
  <si>
    <t>REGULADOR  REWRD, CARGA DE BATERIA, PORTA YODOS, PORTA CARBONES, 2 BALEROS, UNA CORNADA DE UNA UNIDAD FORD ESTACAS , MODELO 1992 S. MUNICIPALES</t>
  </si>
  <si>
    <t>23F4</t>
  </si>
  <si>
    <t xml:space="preserve">MANO DE OBRA DE UNA UNIDAD FORD ESTCAS MODELO 1992 SERVICIOS MUNICIPALES </t>
  </si>
  <si>
    <t>FACT1E75</t>
  </si>
  <si>
    <t>P01344</t>
  </si>
  <si>
    <t>P00846</t>
  </si>
  <si>
    <t xml:space="preserve">FORD BAS 91 </t>
  </si>
  <si>
    <t>MCNELIUS</t>
  </si>
  <si>
    <t>CEMSA</t>
  </si>
  <si>
    <t>MERCEDEZ BENZ</t>
  </si>
  <si>
    <t>UNIDAD 357</t>
  </si>
  <si>
    <t>ESCORPION NEGRA</t>
  </si>
  <si>
    <t>U5 DINAMO</t>
  </si>
  <si>
    <t>CHEVROLET 01</t>
  </si>
  <si>
    <t>CHEVROLET AGUILA 1</t>
  </si>
  <si>
    <t>MOTOBOMBA 003</t>
  </si>
  <si>
    <t>UNIDAD 834</t>
  </si>
  <si>
    <t>PICK UP SILVERADO</t>
  </si>
  <si>
    <t>AGUILA 2</t>
  </si>
  <si>
    <t>MOTOCICLETA DINAMO 2000</t>
  </si>
  <si>
    <t>FORD ORNATOS</t>
  </si>
  <si>
    <t xml:space="preserve">GMC MOTOBOMBA </t>
  </si>
  <si>
    <t>MOTO R-01</t>
  </si>
  <si>
    <t xml:space="preserve">NISSAN OBRAS </t>
  </si>
  <si>
    <t>AGUILA 4</t>
  </si>
  <si>
    <t xml:space="preserve">DINA 1 </t>
  </si>
  <si>
    <t>KODIAC</t>
  </si>
  <si>
    <t>MOTOPATRULLA 006</t>
  </si>
  <si>
    <t>MOTPATRULLA 7</t>
  </si>
  <si>
    <t>MOTOPATRULLA 008</t>
  </si>
  <si>
    <t>MOTOPATRULA 009</t>
  </si>
  <si>
    <t>CHEVROLET 2008</t>
  </si>
  <si>
    <t xml:space="preserve">NISSAN UNIDAD MEDICA </t>
  </si>
  <si>
    <t>PAVELLON GASTRONOMICO</t>
  </si>
  <si>
    <t>AMBULANCIA 357</t>
  </si>
  <si>
    <t>DODGE RAM 692</t>
  </si>
  <si>
    <t>AGUILA 1</t>
  </si>
  <si>
    <t>DELTA 9</t>
  </si>
  <si>
    <t>DELTA 8</t>
  </si>
  <si>
    <t>DELTA 1</t>
  </si>
  <si>
    <t>DINA 2</t>
  </si>
  <si>
    <t>DODGE RAM 694</t>
  </si>
  <si>
    <t>FORD F-150 OBRAS</t>
  </si>
  <si>
    <t>UNIDAD 436</t>
  </si>
  <si>
    <t>FIORD PLUMA</t>
  </si>
  <si>
    <t>NISSAN OBRAS</t>
  </si>
  <si>
    <t xml:space="preserve">RETROXCARBADORA </t>
  </si>
  <si>
    <t>AVEO</t>
  </si>
  <si>
    <t>DELTA 10</t>
  </si>
  <si>
    <t xml:space="preserve">NISSAN PLATINA </t>
  </si>
  <si>
    <t>FORD 92 SERVICIOS</t>
  </si>
  <si>
    <t>MOTOPATRULLA 9</t>
  </si>
  <si>
    <t>FORD 74</t>
  </si>
  <si>
    <t>BAILARINA</t>
  </si>
  <si>
    <t>MOTOPATRULLA 6</t>
  </si>
  <si>
    <t>MOTOSIERRA AEREA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</si>
</sst>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4" formatCode="_-&quot;$&quot;* #,##0.00_-;\-&quot;$&quot;* #,##0.00_-;_-&quot;$&quot;* &quot;-&quot;??_-;_-@_-"/>
    <numFmt numFmtId="43" formatCode="_-* #,##0.00_-;\-* #,##0.00_-;_-* &quot;-&quot;??_-;_-@_-"/>
    <numFmt numFmtId="164" formatCode="_-* #,##0_-;\-* #,##0_-;_-* &quot;-&quot;??_-;_-@_-"/>
  </numFmts>
  <fonts count="28" x14ac:knownFonts="1">
    <font>
      <sz val="11"/>
      <color theme="1"/>
      <name val="Calibri"/>
      <family val="2"/>
      <scheme val="minor"/>
    </font>
    <font>
      <sz val="11"/>
      <color theme="1"/>
      <name val="Calibri"/>
      <family val="2"/>
      <scheme val="minor"/>
    </font>
    <font>
      <b/>
      <sz val="14"/>
      <name val="Arial Narrow"/>
      <family val="2"/>
    </font>
    <font>
      <sz val="10"/>
      <name val="Arial Narrow"/>
      <family val="2"/>
    </font>
    <font>
      <b/>
      <sz val="8"/>
      <name val="Arial Narrow"/>
      <family val="2"/>
    </font>
    <font>
      <b/>
      <sz val="12"/>
      <name val="Arial Narrow"/>
      <family val="2"/>
    </font>
    <font>
      <sz val="12"/>
      <name val="Arial Narrow"/>
      <family val="2"/>
    </font>
    <font>
      <b/>
      <sz val="11"/>
      <name val="Arial Narrow"/>
      <family val="2"/>
    </font>
    <font>
      <sz val="11"/>
      <name val="Arial Narrow"/>
      <family val="2"/>
    </font>
    <font>
      <b/>
      <sz val="7"/>
      <name val="Arial Narrow"/>
      <family val="2"/>
    </font>
    <font>
      <sz val="10"/>
      <name val="Arial"/>
      <family val="2"/>
    </font>
    <font>
      <sz val="8"/>
      <name val="Arial Narrow"/>
      <family val="2"/>
    </font>
    <font>
      <b/>
      <sz val="10"/>
      <name val="Arial Narrow"/>
      <family val="2"/>
    </font>
    <font>
      <sz val="7"/>
      <name val="Arial Narrow"/>
      <family val="2"/>
    </font>
    <font>
      <sz val="7"/>
      <color theme="1"/>
      <name val="Calibri"/>
      <family val="2"/>
      <scheme val="minor"/>
    </font>
    <font>
      <b/>
      <sz val="10"/>
      <name val="Arial"/>
      <family val="2"/>
    </font>
    <font>
      <b/>
      <sz val="9"/>
      <name val="Arial"/>
      <family val="2"/>
    </font>
    <font>
      <b/>
      <sz val="8"/>
      <name val="Tahoma"/>
      <family val="2"/>
    </font>
    <font>
      <sz val="9"/>
      <name val="Calibri"/>
      <family val="2"/>
      <scheme val="minor"/>
    </font>
    <font>
      <b/>
      <sz val="7"/>
      <color theme="1"/>
      <name val="Calibri"/>
      <family val="2"/>
      <scheme val="minor"/>
    </font>
    <font>
      <sz val="7"/>
      <color theme="1"/>
      <name val="Arial Narrow"/>
      <family val="2"/>
    </font>
    <font>
      <sz val="6"/>
      <name val="Arial Narrow"/>
      <family val="2"/>
    </font>
    <font>
      <b/>
      <sz val="9"/>
      <color rgb="FFFF0000"/>
      <name val="Arial"/>
      <family val="2"/>
    </font>
    <font>
      <sz val="9"/>
      <name val="Arial Narrow"/>
      <family val="2"/>
    </font>
    <font>
      <sz val="9"/>
      <name val="Arial"/>
      <family val="2"/>
    </font>
    <font>
      <b/>
      <sz val="6"/>
      <name val="Arial Narrow"/>
      <family val="2"/>
    </font>
    <font>
      <sz val="7"/>
      <color theme="0"/>
      <name val="Arial Narrow"/>
      <family val="2"/>
    </font>
    <font>
      <sz val="8"/>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indexed="22"/>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5"/>
        <bgColor indexed="64"/>
      </patternFill>
    </fill>
    <fill>
      <patternFill patternType="solid">
        <fgColor rgb="FF00B0F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22"/>
      </left>
      <right/>
      <top/>
      <bottom/>
      <diagonal/>
    </border>
    <border>
      <left/>
      <right style="thin">
        <color indexed="22"/>
      </right>
      <top/>
      <bottom/>
      <diagonal/>
    </border>
    <border>
      <left/>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2" fontId="10" fillId="0" borderId="0" applyFont="0" applyFill="0" applyBorder="0" applyAlignment="0" applyProtection="0"/>
    <xf numFmtId="0" fontId="10" fillId="0" borderId="0"/>
    <xf numFmtId="0" fontId="10" fillId="0" borderId="0"/>
    <xf numFmtId="0" fontId="10" fillId="0" borderId="0"/>
  </cellStyleXfs>
  <cellXfs count="596">
    <xf numFmtId="0" fontId="0" fillId="0" borderId="0" xfId="0"/>
    <xf numFmtId="0" fontId="2" fillId="2" borderId="0" xfId="4" applyFont="1" applyFill="1" applyAlignment="1">
      <alignment horizontal="center" vertical="center"/>
    </xf>
    <xf numFmtId="0" fontId="4" fillId="3" borderId="1" xfId="4" applyFont="1" applyFill="1" applyBorder="1" applyAlignment="1">
      <alignment horizontal="center" vertical="center" wrapText="1"/>
    </xf>
    <xf numFmtId="44" fontId="11" fillId="2" borderId="1" xfId="4" applyNumberFormat="1" applyFont="1" applyFill="1" applyBorder="1" applyAlignment="1">
      <alignment horizontal="center" vertical="center"/>
    </xf>
    <xf numFmtId="0" fontId="9" fillId="0" borderId="1" xfId="4" applyFont="1" applyFill="1" applyBorder="1" applyAlignment="1">
      <alignment vertical="center" wrapText="1"/>
    </xf>
    <xf numFmtId="0" fontId="9" fillId="2" borderId="0" xfId="4" applyFont="1" applyFill="1" applyBorder="1" applyAlignment="1">
      <alignment horizontal="center" vertical="center"/>
    </xf>
    <xf numFmtId="0" fontId="3" fillId="2" borderId="0" xfId="4" applyFont="1" applyFill="1" applyAlignment="1">
      <alignment vertical="center"/>
    </xf>
    <xf numFmtId="0" fontId="6" fillId="2" borderId="0" xfId="4" applyFont="1" applyFill="1" applyAlignment="1">
      <alignment vertical="center"/>
    </xf>
    <xf numFmtId="0" fontId="6" fillId="2" borderId="0" xfId="4" applyFont="1" applyFill="1" applyAlignment="1">
      <alignment horizontal="left" vertical="center" wrapText="1"/>
    </xf>
    <xf numFmtId="0" fontId="9" fillId="5" borderId="1" xfId="4" applyFont="1" applyFill="1" applyBorder="1" applyAlignment="1">
      <alignment horizontal="center" vertical="center" wrapText="1"/>
    </xf>
    <xf numFmtId="0" fontId="2" fillId="2" borderId="0" xfId="4" applyFont="1" applyFill="1" applyAlignment="1">
      <alignment vertical="center"/>
    </xf>
    <xf numFmtId="0" fontId="5" fillId="2" borderId="0" xfId="4" applyFont="1" applyFill="1" applyAlignment="1">
      <alignment vertical="center"/>
    </xf>
    <xf numFmtId="0" fontId="2" fillId="2" borderId="0" xfId="4" applyFont="1" applyFill="1" applyAlignment="1">
      <alignment horizontal="center" vertical="center" wrapText="1"/>
    </xf>
    <xf numFmtId="0" fontId="5" fillId="2" borderId="0" xfId="4" applyFont="1" applyFill="1" applyAlignment="1">
      <alignment horizontal="left" vertical="center"/>
    </xf>
    <xf numFmtId="0" fontId="6" fillId="2" borderId="0" xfId="4" applyFont="1" applyFill="1" applyAlignment="1">
      <alignment vertical="center" wrapText="1"/>
    </xf>
    <xf numFmtId="44" fontId="12" fillId="2" borderId="0" xfId="4" applyNumberFormat="1" applyFont="1" applyFill="1" applyAlignment="1">
      <alignment horizontal="left" vertical="center"/>
    </xf>
    <xf numFmtId="0" fontId="13" fillId="2" borderId="1" xfId="4" applyFont="1" applyFill="1" applyBorder="1" applyAlignment="1">
      <alignment horizontal="left" vertical="center"/>
    </xf>
    <xf numFmtId="0" fontId="14" fillId="2" borderId="1" xfId="4" applyFont="1" applyFill="1" applyBorder="1" applyAlignment="1">
      <alignment vertical="center" wrapText="1"/>
    </xf>
    <xf numFmtId="44" fontId="12" fillId="2" borderId="1" xfId="4" applyNumberFormat="1" applyFont="1" applyFill="1" applyBorder="1" applyAlignment="1">
      <alignment vertical="center"/>
    </xf>
    <xf numFmtId="0" fontId="14" fillId="2" borderId="4" xfId="4" applyFont="1" applyFill="1" applyBorder="1" applyAlignment="1">
      <alignment vertical="center" wrapText="1"/>
    </xf>
    <xf numFmtId="0" fontId="4" fillId="8" borderId="1" xfId="4" applyFont="1" applyFill="1" applyBorder="1" applyAlignment="1">
      <alignment vertical="center" textRotation="255"/>
    </xf>
    <xf numFmtId="0" fontId="9" fillId="8" borderId="1" xfId="4" applyFont="1" applyFill="1" applyBorder="1" applyAlignment="1">
      <alignment horizontal="left" vertical="center" wrapText="1"/>
    </xf>
    <xf numFmtId="44" fontId="4" fillId="8" borderId="1" xfId="4" applyNumberFormat="1" applyFont="1" applyFill="1" applyBorder="1" applyAlignment="1">
      <alignment horizontal="center" vertical="center"/>
    </xf>
    <xf numFmtId="44" fontId="3" fillId="2" borderId="0" xfId="4" applyNumberFormat="1" applyFont="1" applyFill="1" applyAlignment="1">
      <alignment vertical="center"/>
    </xf>
    <xf numFmtId="44" fontId="12" fillId="2" borderId="0" xfId="4" applyNumberFormat="1" applyFont="1" applyFill="1" applyAlignment="1">
      <alignment vertical="center"/>
    </xf>
    <xf numFmtId="0" fontId="15" fillId="0" borderId="0" xfId="4" applyFont="1" applyAlignment="1">
      <alignment vertical="center"/>
    </xf>
    <xf numFmtId="0" fontId="17" fillId="0" borderId="0" xfId="4" applyFont="1" applyAlignment="1">
      <alignment vertical="center"/>
    </xf>
    <xf numFmtId="4" fontId="3" fillId="2" borderId="0" xfId="4" applyNumberFormat="1" applyFont="1" applyFill="1" applyBorder="1" applyAlignment="1">
      <alignment horizontal="center" vertical="center"/>
    </xf>
    <xf numFmtId="0" fontId="12" fillId="2" borderId="0" xfId="4" applyFont="1" applyFill="1" applyAlignment="1">
      <alignment vertical="center"/>
    </xf>
    <xf numFmtId="0" fontId="8" fillId="2" borderId="0" xfId="4" applyFont="1" applyFill="1" applyAlignment="1">
      <alignment vertical="center"/>
    </xf>
    <xf numFmtId="0" fontId="5" fillId="2" borderId="0" xfId="4" applyFont="1" applyFill="1" applyAlignment="1">
      <alignment horizontal="left" vertical="center" wrapText="1"/>
    </xf>
    <xf numFmtId="0" fontId="11" fillId="2" borderId="0" xfId="4" applyFont="1" applyFill="1" applyAlignment="1">
      <alignment vertical="center"/>
    </xf>
    <xf numFmtId="0" fontId="11" fillId="2" borderId="0" xfId="4" applyFont="1" applyFill="1" applyAlignment="1">
      <alignment vertical="center" wrapText="1"/>
    </xf>
    <xf numFmtId="0" fontId="9" fillId="5" borderId="1" xfId="4" applyFont="1" applyFill="1" applyBorder="1" applyAlignment="1">
      <alignment horizontal="left" vertical="center" wrapText="1"/>
    </xf>
    <xf numFmtId="0" fontId="2" fillId="2" borderId="0" xfId="6" applyFont="1" applyFill="1" applyAlignment="1">
      <alignment horizontal="center" vertical="center"/>
    </xf>
    <xf numFmtId="0" fontId="2" fillId="2" borderId="0" xfId="6" applyFont="1" applyFill="1" applyAlignment="1">
      <alignment vertical="center"/>
    </xf>
    <xf numFmtId="0" fontId="3" fillId="2" borderId="0" xfId="6" applyFont="1" applyFill="1" applyAlignment="1">
      <alignment vertical="center"/>
    </xf>
    <xf numFmtId="0" fontId="5" fillId="2" borderId="0" xfId="6" applyFont="1" applyFill="1" applyAlignment="1">
      <alignment horizontal="center" vertical="center"/>
    </xf>
    <xf numFmtId="0" fontId="5" fillId="2" borderId="0" xfId="6" applyFont="1" applyFill="1" applyAlignment="1">
      <alignment vertical="center"/>
    </xf>
    <xf numFmtId="0" fontId="5" fillId="2" borderId="0" xfId="6" applyFont="1" applyFill="1" applyAlignment="1">
      <alignment horizontal="left" vertical="center"/>
    </xf>
    <xf numFmtId="0" fontId="6" fillId="2" borderId="0" xfId="6" applyFont="1" applyFill="1" applyAlignment="1">
      <alignment vertical="center"/>
    </xf>
    <xf numFmtId="0" fontId="4" fillId="2" borderId="0" xfId="6" applyFont="1" applyFill="1" applyAlignment="1">
      <alignment vertical="center"/>
    </xf>
    <xf numFmtId="0" fontId="8" fillId="2" borderId="0" xfId="6" applyFont="1" applyFill="1" applyAlignment="1">
      <alignment vertical="center"/>
    </xf>
    <xf numFmtId="0" fontId="7" fillId="2" borderId="0" xfId="6" applyFont="1" applyFill="1" applyAlignment="1">
      <alignment horizontal="center" vertical="center"/>
    </xf>
    <xf numFmtId="0" fontId="7" fillId="2" borderId="0" xfId="6" applyFont="1" applyFill="1" applyAlignment="1">
      <alignment horizontal="left" vertical="center"/>
    </xf>
    <xf numFmtId="0" fontId="8" fillId="2" borderId="0" xfId="6" applyFont="1" applyFill="1" applyAlignment="1">
      <alignment horizontal="left" vertical="center"/>
    </xf>
    <xf numFmtId="0" fontId="4" fillId="3" borderId="1" xfId="6" applyFont="1" applyFill="1" applyBorder="1" applyAlignment="1">
      <alignment horizontal="center" vertical="center" wrapText="1"/>
    </xf>
    <xf numFmtId="0" fontId="4" fillId="3" borderId="1" xfId="6" applyFont="1" applyFill="1" applyBorder="1" applyAlignment="1">
      <alignment horizontal="center" vertical="center"/>
    </xf>
    <xf numFmtId="0" fontId="3" fillId="2" borderId="0" xfId="6" applyFont="1" applyFill="1" applyAlignment="1">
      <alignment horizontal="center" vertical="center"/>
    </xf>
    <xf numFmtId="0" fontId="18" fillId="0" borderId="18" xfId="6" applyFont="1" applyBorder="1" applyAlignment="1">
      <alignment horizontal="left" vertical="center"/>
    </xf>
    <xf numFmtId="0" fontId="13" fillId="2" borderId="1" xfId="6" applyFont="1" applyFill="1" applyBorder="1" applyAlignment="1">
      <alignment horizontal="left" vertical="center" wrapText="1"/>
    </xf>
    <xf numFmtId="44" fontId="11" fillId="2" borderId="1" xfId="6" applyNumberFormat="1" applyFont="1" applyFill="1" applyBorder="1" applyAlignment="1">
      <alignment horizontal="center" vertical="center"/>
    </xf>
    <xf numFmtId="44" fontId="12" fillId="2" borderId="1" xfId="6" applyNumberFormat="1" applyFont="1" applyFill="1" applyBorder="1" applyAlignment="1">
      <alignment vertical="center"/>
    </xf>
    <xf numFmtId="0" fontId="18" fillId="0" borderId="19" xfId="6" applyFont="1" applyBorder="1" applyAlignment="1">
      <alignment horizontal="left" vertical="center"/>
    </xf>
    <xf numFmtId="0" fontId="18" fillId="2" borderId="19" xfId="6" applyFont="1" applyFill="1" applyBorder="1" applyAlignment="1">
      <alignment horizontal="left" vertical="center"/>
    </xf>
    <xf numFmtId="0" fontId="18" fillId="0" borderId="19" xfId="6" applyFont="1" applyBorder="1" applyAlignment="1">
      <alignment horizontal="left" vertical="center" wrapText="1"/>
    </xf>
    <xf numFmtId="0" fontId="13" fillId="2" borderId="1" xfId="6" applyFont="1" applyFill="1" applyBorder="1" applyAlignment="1">
      <alignment horizontal="left" vertical="center"/>
    </xf>
    <xf numFmtId="0" fontId="4" fillId="2" borderId="1" xfId="6" applyFont="1" applyFill="1" applyBorder="1" applyAlignment="1">
      <alignment vertical="center" textRotation="255"/>
    </xf>
    <xf numFmtId="0" fontId="13" fillId="0" borderId="1" xfId="6" applyFont="1" applyFill="1" applyBorder="1" applyAlignment="1">
      <alignment horizontal="left" vertical="center" wrapText="1"/>
    </xf>
    <xf numFmtId="0" fontId="3" fillId="0" borderId="0" xfId="6" applyFont="1" applyFill="1" applyAlignment="1">
      <alignment vertical="center"/>
    </xf>
    <xf numFmtId="0" fontId="9" fillId="10" borderId="0" xfId="6" applyFont="1" applyFill="1" applyAlignment="1">
      <alignment horizontal="left" vertical="center"/>
    </xf>
    <xf numFmtId="44" fontId="4" fillId="10" borderId="1" xfId="6" applyNumberFormat="1" applyFont="1" applyFill="1" applyBorder="1" applyAlignment="1">
      <alignment horizontal="center" vertical="center"/>
    </xf>
    <xf numFmtId="44" fontId="12" fillId="10" borderId="1" xfId="6" applyNumberFormat="1" applyFont="1" applyFill="1" applyBorder="1" applyAlignment="1">
      <alignment vertical="center"/>
    </xf>
    <xf numFmtId="44" fontId="3" fillId="2" borderId="0" xfId="6" applyNumberFormat="1" applyFont="1" applyFill="1" applyAlignment="1">
      <alignment vertical="center"/>
    </xf>
    <xf numFmtId="0" fontId="12" fillId="2" borderId="0" xfId="6" applyFont="1" applyFill="1" applyAlignment="1">
      <alignment vertical="center"/>
    </xf>
    <xf numFmtId="0" fontId="11" fillId="2" borderId="0" xfId="6" applyFont="1" applyFill="1" applyAlignment="1">
      <alignment vertical="center"/>
    </xf>
    <xf numFmtId="0" fontId="13" fillId="0" borderId="4" xfId="6" applyFont="1" applyFill="1" applyBorder="1" applyAlignment="1">
      <alignment horizontal="left" vertical="center" wrapText="1"/>
    </xf>
    <xf numFmtId="0" fontId="4" fillId="10" borderId="5" xfId="6" applyFont="1" applyFill="1" applyBorder="1" applyAlignment="1">
      <alignment vertical="center" textRotation="255"/>
    </xf>
    <xf numFmtId="0" fontId="13" fillId="0" borderId="1" xfId="4" applyFont="1" applyFill="1" applyBorder="1" applyAlignment="1">
      <alignment vertical="center" wrapText="1"/>
    </xf>
    <xf numFmtId="0" fontId="13" fillId="2" borderId="1" xfId="4" applyFont="1" applyFill="1" applyBorder="1" applyAlignment="1">
      <alignment horizontal="center" vertical="center" wrapText="1"/>
    </xf>
    <xf numFmtId="0" fontId="13" fillId="0" borderId="0" xfId="4" applyFont="1" applyAlignment="1">
      <alignment horizontal="center" vertical="center" wrapText="1"/>
    </xf>
    <xf numFmtId="0" fontId="9" fillId="0" borderId="0" xfId="4" applyFont="1" applyAlignment="1">
      <alignment horizontal="left" vertical="center"/>
    </xf>
    <xf numFmtId="0" fontId="9" fillId="0" borderId="0" xfId="1" applyNumberFormat="1" applyFont="1" applyAlignment="1">
      <alignment horizontal="center" vertical="center"/>
    </xf>
    <xf numFmtId="43" fontId="9" fillId="0" borderId="0" xfId="1" applyFont="1" applyAlignment="1">
      <alignment horizontal="center" vertical="center"/>
    </xf>
    <xf numFmtId="0" fontId="13" fillId="0" borderId="0" xfId="4" applyFont="1" applyAlignment="1">
      <alignment vertical="center"/>
    </xf>
    <xf numFmtId="0" fontId="9" fillId="4" borderId="0" xfId="4" applyFont="1" applyFill="1" applyAlignment="1">
      <alignment horizontal="left" vertical="center"/>
    </xf>
    <xf numFmtId="0" fontId="9" fillId="4" borderId="0" xfId="4" applyFont="1" applyFill="1" applyAlignment="1">
      <alignment horizontal="center" vertical="center" wrapText="1"/>
    </xf>
    <xf numFmtId="0" fontId="9" fillId="4" borderId="0" xfId="4" applyNumberFormat="1" applyFont="1" applyFill="1" applyAlignment="1">
      <alignment horizontal="center" vertical="center"/>
    </xf>
    <xf numFmtId="0" fontId="13" fillId="4" borderId="0" xfId="4" applyFont="1" applyFill="1" applyAlignment="1">
      <alignment vertical="center"/>
    </xf>
    <xf numFmtId="0" fontId="9" fillId="4" borderId="0" xfId="4" applyFont="1" applyFill="1" applyAlignment="1">
      <alignment vertical="center"/>
    </xf>
    <xf numFmtId="0" fontId="13" fillId="4" borderId="0" xfId="1" applyNumberFormat="1" applyFont="1" applyFill="1" applyAlignment="1">
      <alignment vertical="center"/>
    </xf>
    <xf numFmtId="43" fontId="13" fillId="4" borderId="0" xfId="1" applyFont="1" applyFill="1" applyAlignment="1">
      <alignment vertical="center"/>
    </xf>
    <xf numFmtId="0" fontId="9" fillId="0" borderId="0" xfId="4" applyFont="1" applyAlignment="1">
      <alignment vertical="center"/>
    </xf>
    <xf numFmtId="0" fontId="9" fillId="0" borderId="0" xfId="4" applyFont="1" applyAlignment="1">
      <alignment horizontal="center" vertical="center" wrapText="1"/>
    </xf>
    <xf numFmtId="0" fontId="9" fillId="0" borderId="0" xfId="4" applyNumberFormat="1" applyFont="1" applyAlignment="1">
      <alignment horizontal="center" vertical="center"/>
    </xf>
    <xf numFmtId="0" fontId="9" fillId="5" borderId="1" xfId="4" applyNumberFormat="1" applyFont="1" applyFill="1" applyBorder="1" applyAlignment="1">
      <alignment horizontal="center" vertical="center"/>
    </xf>
    <xf numFmtId="0" fontId="9" fillId="5" borderId="1" xfId="1" applyNumberFormat="1" applyFont="1" applyFill="1" applyBorder="1" applyAlignment="1">
      <alignment horizontal="center" vertical="center" wrapText="1"/>
    </xf>
    <xf numFmtId="43" fontId="9" fillId="5" borderId="1" xfId="1" applyFont="1" applyFill="1" applyBorder="1" applyAlignment="1">
      <alignment horizontal="center" vertical="center"/>
    </xf>
    <xf numFmtId="0" fontId="13" fillId="0" borderId="0" xfId="4" applyFont="1" applyAlignment="1">
      <alignment horizontal="center" vertical="center"/>
    </xf>
    <xf numFmtId="0" fontId="13" fillId="0" borderId="9" xfId="4" applyFont="1" applyBorder="1" applyAlignment="1">
      <alignment horizontal="center" vertical="center" wrapText="1"/>
    </xf>
    <xf numFmtId="14" fontId="13" fillId="2" borderId="1" xfId="4" applyNumberFormat="1"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43" fontId="9" fillId="2" borderId="1" xfId="1" applyFont="1" applyFill="1" applyBorder="1" applyAlignment="1">
      <alignment horizontal="center" vertical="center"/>
    </xf>
    <xf numFmtId="0" fontId="13" fillId="2" borderId="0" xfId="4" applyFont="1" applyFill="1" applyAlignment="1">
      <alignment vertical="center"/>
    </xf>
    <xf numFmtId="43" fontId="13" fillId="2" borderId="1" xfId="1" applyFont="1" applyFill="1" applyBorder="1" applyAlignment="1">
      <alignment horizontal="center" vertical="center" wrapText="1"/>
    </xf>
    <xf numFmtId="43" fontId="9" fillId="7" borderId="10" xfId="1" applyFont="1" applyFill="1" applyBorder="1" applyAlignment="1">
      <alignment horizontal="center" vertical="center"/>
    </xf>
    <xf numFmtId="0" fontId="13" fillId="0" borderId="5" xfId="4" applyFont="1" applyBorder="1" applyAlignment="1">
      <alignment horizontal="center" vertical="center" wrapText="1"/>
    </xf>
    <xf numFmtId="43" fontId="13" fillId="0" borderId="0" xfId="4" applyNumberFormat="1" applyFont="1" applyAlignment="1">
      <alignment vertical="center"/>
    </xf>
    <xf numFmtId="0" fontId="13" fillId="0" borderId="1" xfId="4" applyFont="1" applyBorder="1" applyAlignment="1">
      <alignment vertical="center" textRotation="255" wrapText="1"/>
    </xf>
    <xf numFmtId="0" fontId="13" fillId="0" borderId="1" xfId="4" applyFont="1" applyBorder="1" applyAlignment="1">
      <alignment horizontal="center" vertical="center" textRotation="255" wrapText="1"/>
    </xf>
    <xf numFmtId="0" fontId="13" fillId="0" borderId="1" xfId="4" applyNumberFormat="1" applyFont="1" applyBorder="1" applyAlignment="1">
      <alignment horizontal="center" vertical="center"/>
    </xf>
    <xf numFmtId="0" fontId="13" fillId="0" borderId="3" xfId="4" applyNumberFormat="1" applyFont="1" applyBorder="1" applyAlignment="1">
      <alignment horizontal="center" vertical="center"/>
    </xf>
    <xf numFmtId="0" fontId="13" fillId="0" borderId="3" xfId="4" applyFont="1" applyBorder="1" applyAlignment="1">
      <alignment horizontal="center" vertical="center"/>
    </xf>
    <xf numFmtId="0" fontId="13" fillId="0" borderId="1" xfId="4" applyFont="1" applyBorder="1" applyAlignment="1">
      <alignment horizontal="center" vertical="center" wrapText="1"/>
    </xf>
    <xf numFmtId="0" fontId="13" fillId="0" borderId="11" xfId="4" applyFont="1" applyBorder="1" applyAlignment="1">
      <alignment horizontal="left" vertical="center"/>
    </xf>
    <xf numFmtId="14" fontId="13" fillId="0" borderId="5" xfId="4" applyNumberFormat="1" applyFont="1" applyBorder="1" applyAlignment="1">
      <alignment horizontal="center" vertical="center"/>
    </xf>
    <xf numFmtId="0" fontId="13" fillId="0" borderId="1" xfId="1" applyNumberFormat="1" applyFont="1" applyBorder="1" applyAlignment="1">
      <alignment horizontal="center" vertical="center"/>
    </xf>
    <xf numFmtId="43" fontId="13" fillId="0" borderId="1" xfId="1" applyFont="1" applyBorder="1" applyAlignment="1">
      <alignment horizontal="center" vertical="center"/>
    </xf>
    <xf numFmtId="0" fontId="13" fillId="0" borderId="1" xfId="4" applyFont="1" applyBorder="1" applyAlignment="1">
      <alignment horizontal="center" vertical="center"/>
    </xf>
    <xf numFmtId="43" fontId="9" fillId="7" borderId="8" xfId="1" applyFont="1" applyFill="1" applyBorder="1" applyAlignment="1">
      <alignment horizontal="center" vertical="center"/>
    </xf>
    <xf numFmtId="43" fontId="13" fillId="2" borderId="1" xfId="1" applyFont="1" applyFill="1" applyBorder="1" applyAlignment="1">
      <alignment horizontal="center" vertical="center"/>
    </xf>
    <xf numFmtId="43" fontId="13" fillId="0" borderId="1" xfId="1" applyFont="1" applyFill="1" applyBorder="1" applyAlignment="1">
      <alignment horizontal="center" vertical="center"/>
    </xf>
    <xf numFmtId="0" fontId="9" fillId="0" borderId="10" xfId="4" applyFont="1" applyBorder="1" applyAlignment="1">
      <alignment vertical="center"/>
    </xf>
    <xf numFmtId="0" fontId="9" fillId="0" borderId="10" xfId="4" applyFont="1" applyBorder="1" applyAlignment="1">
      <alignment horizontal="center" vertical="center" wrapText="1"/>
    </xf>
    <xf numFmtId="0" fontId="9" fillId="0" borderId="12" xfId="4" applyNumberFormat="1" applyFont="1" applyBorder="1" applyAlignment="1">
      <alignment horizontal="center" vertical="center"/>
    </xf>
    <xf numFmtId="0" fontId="9" fillId="0" borderId="13" xfId="4" applyFont="1" applyBorder="1" applyAlignment="1">
      <alignment horizontal="left" vertical="center"/>
    </xf>
    <xf numFmtId="0" fontId="9" fillId="0" borderId="10" xfId="4" applyFont="1" applyBorder="1" applyAlignment="1">
      <alignment horizontal="left" vertical="center"/>
    </xf>
    <xf numFmtId="0" fontId="9" fillId="0" borderId="13" xfId="4" applyFont="1" applyBorder="1" applyAlignment="1">
      <alignment horizontal="center" vertical="center" wrapText="1"/>
    </xf>
    <xf numFmtId="0" fontId="9" fillId="0" borderId="12" xfId="4" applyFont="1" applyBorder="1" applyAlignment="1">
      <alignment horizontal="left" vertical="center"/>
    </xf>
    <xf numFmtId="0" fontId="9" fillId="0" borderId="13" xfId="4" applyFont="1" applyBorder="1" applyAlignment="1">
      <alignment horizontal="center" vertical="center"/>
    </xf>
    <xf numFmtId="0" fontId="9" fillId="0" borderId="13" xfId="1" applyNumberFormat="1" applyFont="1" applyBorder="1" applyAlignment="1">
      <alignment horizontal="center" vertical="center"/>
    </xf>
    <xf numFmtId="43" fontId="9" fillId="0" borderId="13" xfId="1" applyFont="1" applyBorder="1" applyAlignment="1">
      <alignment horizontal="center" vertical="center"/>
    </xf>
    <xf numFmtId="0" fontId="9" fillId="0" borderId="0" xfId="4" applyFont="1" applyBorder="1" applyAlignment="1">
      <alignment vertical="center"/>
    </xf>
    <xf numFmtId="0" fontId="9" fillId="0" borderId="0" xfId="4" applyFont="1" applyBorder="1" applyAlignment="1">
      <alignment horizontal="center" vertical="center" wrapText="1"/>
    </xf>
    <xf numFmtId="0" fontId="9" fillId="0" borderId="0" xfId="4" applyNumberFormat="1" applyFont="1" applyBorder="1" applyAlignment="1">
      <alignment horizontal="center" vertical="center"/>
    </xf>
    <xf numFmtId="0" fontId="9" fillId="0" borderId="0" xfId="1" applyNumberFormat="1" applyFont="1" applyBorder="1" applyAlignment="1">
      <alignment horizontal="center" vertical="center"/>
    </xf>
    <xf numFmtId="43" fontId="9" fillId="0" borderId="0" xfId="1" applyFont="1" applyBorder="1" applyAlignment="1">
      <alignment horizontal="center" vertical="center"/>
    </xf>
    <xf numFmtId="43" fontId="13" fillId="0" borderId="0" xfId="1" applyFont="1" applyBorder="1" applyAlignment="1">
      <alignment vertical="center"/>
    </xf>
    <xf numFmtId="4" fontId="9" fillId="2" borderId="0" xfId="4" applyNumberFormat="1" applyFont="1" applyFill="1" applyBorder="1" applyAlignment="1">
      <alignment vertical="center"/>
    </xf>
    <xf numFmtId="0" fontId="9" fillId="2" borderId="0" xfId="1" applyNumberFormat="1" applyFont="1" applyFill="1" applyBorder="1" applyAlignment="1">
      <alignment vertical="center"/>
    </xf>
    <xf numFmtId="0" fontId="9" fillId="0" borderId="0" xfId="4" applyFont="1" applyAlignment="1">
      <alignment vertical="center" wrapText="1"/>
    </xf>
    <xf numFmtId="4" fontId="9" fillId="0" borderId="0" xfId="4" applyNumberFormat="1" applyFont="1" applyBorder="1" applyAlignment="1">
      <alignment horizontal="left" vertical="center"/>
    </xf>
    <xf numFmtId="0" fontId="9" fillId="0" borderId="0" xfId="1" applyNumberFormat="1" applyFont="1" applyBorder="1" applyAlignment="1">
      <alignment vertical="center"/>
    </xf>
    <xf numFmtId="0" fontId="9" fillId="0" borderId="0" xfId="1" applyNumberFormat="1" applyFont="1" applyAlignment="1">
      <alignment vertical="center"/>
    </xf>
    <xf numFmtId="0" fontId="13" fillId="0" borderId="0" xfId="4" applyFont="1" applyBorder="1" applyAlignment="1">
      <alignment horizontal="center" vertical="center"/>
    </xf>
    <xf numFmtId="4" fontId="13" fillId="0" borderId="0" xfId="4" applyNumberFormat="1" applyFont="1" applyBorder="1" applyAlignment="1">
      <alignment horizontal="center" vertical="center"/>
    </xf>
    <xf numFmtId="0" fontId="13" fillId="0" borderId="0" xfId="1" applyNumberFormat="1" applyFont="1" applyAlignment="1">
      <alignment vertical="center"/>
    </xf>
    <xf numFmtId="43" fontId="13" fillId="0" borderId="0" xfId="1" applyFont="1" applyBorder="1" applyAlignment="1">
      <alignment horizontal="center" vertical="center"/>
    </xf>
    <xf numFmtId="0" fontId="9" fillId="4" borderId="0" xfId="4" applyFont="1" applyFill="1" applyAlignment="1">
      <alignment horizontal="center" vertical="center"/>
    </xf>
    <xf numFmtId="44" fontId="13" fillId="4" borderId="0" xfId="2" applyFont="1" applyFill="1" applyAlignment="1">
      <alignment vertical="center"/>
    </xf>
    <xf numFmtId="0" fontId="9" fillId="0" borderId="0" xfId="4" applyFont="1" applyAlignment="1">
      <alignment horizontal="right" vertical="center"/>
    </xf>
    <xf numFmtId="43" fontId="9" fillId="0" borderId="0" xfId="1" applyFont="1" applyAlignment="1">
      <alignment horizontal="right" vertical="center"/>
    </xf>
    <xf numFmtId="0" fontId="13" fillId="2" borderId="3" xfId="4" applyNumberFormat="1" applyFont="1" applyFill="1" applyBorder="1" applyAlignment="1">
      <alignment horizontal="center" vertical="center"/>
    </xf>
    <xf numFmtId="0" fontId="13" fillId="0" borderId="11" xfId="4" applyFont="1" applyBorder="1" applyAlignment="1">
      <alignment horizontal="left" vertical="center" wrapText="1"/>
    </xf>
    <xf numFmtId="0" fontId="13" fillId="0" borderId="1" xfId="4" applyFont="1" applyBorder="1" applyAlignment="1">
      <alignment horizontal="left" vertical="center" wrapText="1"/>
    </xf>
    <xf numFmtId="14" fontId="13" fillId="0" borderId="1" xfId="4" applyNumberFormat="1" applyFont="1" applyBorder="1" applyAlignment="1">
      <alignment horizontal="center" vertical="center"/>
    </xf>
    <xf numFmtId="0" fontId="9" fillId="2" borderId="1" xfId="4" applyFont="1" applyFill="1" applyBorder="1" applyAlignment="1">
      <alignment horizontal="center" vertical="center" wrapText="1"/>
    </xf>
    <xf numFmtId="0" fontId="13" fillId="4" borderId="0" xfId="4" applyFont="1" applyFill="1" applyAlignment="1">
      <alignment horizontal="center" vertical="center"/>
    </xf>
    <xf numFmtId="0" fontId="13" fillId="4" borderId="0" xfId="4" applyFont="1" applyFill="1" applyAlignment="1">
      <alignment horizontal="center" vertical="center" wrapText="1"/>
    </xf>
    <xf numFmtId="0" fontId="13" fillId="4" borderId="0" xfId="1" applyNumberFormat="1" applyFont="1" applyFill="1" applyAlignment="1">
      <alignment horizontal="center" vertical="center"/>
    </xf>
    <xf numFmtId="0" fontId="13" fillId="0" borderId="1" xfId="4" applyFont="1" applyBorder="1" applyAlignment="1">
      <alignment horizontal="left" vertical="center"/>
    </xf>
    <xf numFmtId="0" fontId="13" fillId="2" borderId="1" xfId="4" applyFont="1" applyFill="1" applyBorder="1" applyAlignment="1">
      <alignment horizontal="center" vertical="center" textRotation="255" wrapText="1"/>
    </xf>
    <xf numFmtId="0" fontId="13" fillId="2" borderId="1" xfId="4" applyNumberFormat="1" applyFont="1" applyFill="1" applyBorder="1" applyAlignment="1">
      <alignment horizontal="center" vertical="center"/>
    </xf>
    <xf numFmtId="0" fontId="13" fillId="2" borderId="1" xfId="4" applyFont="1" applyFill="1" applyBorder="1" applyAlignment="1">
      <alignment horizontal="center" vertical="center"/>
    </xf>
    <xf numFmtId="14" fontId="13" fillId="2" borderId="1" xfId="4" applyNumberFormat="1" applyFont="1" applyFill="1" applyBorder="1" applyAlignment="1">
      <alignment horizontal="center" vertical="center"/>
    </xf>
    <xf numFmtId="0" fontId="13" fillId="2" borderId="1" xfId="1" applyNumberFormat="1" applyFont="1" applyFill="1" applyBorder="1" applyAlignment="1">
      <alignment horizontal="center" vertical="center"/>
    </xf>
    <xf numFmtId="0" fontId="13" fillId="0" borderId="1" xfId="4" applyFont="1" applyBorder="1" applyAlignment="1">
      <alignment vertical="center" wrapText="1"/>
    </xf>
    <xf numFmtId="0" fontId="13" fillId="2" borderId="1" xfId="4" applyFont="1" applyFill="1" applyBorder="1" applyAlignment="1">
      <alignment horizontal="left" vertical="center" wrapText="1"/>
    </xf>
    <xf numFmtId="0" fontId="9" fillId="4" borderId="14" xfId="4" applyFont="1" applyFill="1" applyBorder="1" applyAlignment="1">
      <alignment horizontal="left" vertical="center"/>
    </xf>
    <xf numFmtId="0" fontId="9" fillId="4" borderId="14" xfId="4" applyFont="1" applyFill="1" applyBorder="1" applyAlignment="1">
      <alignment horizontal="center" vertical="center" wrapText="1"/>
    </xf>
    <xf numFmtId="0" fontId="9" fillId="4" borderId="14" xfId="4" applyNumberFormat="1" applyFont="1" applyFill="1" applyBorder="1" applyAlignment="1">
      <alignment horizontal="center" vertical="center"/>
    </xf>
    <xf numFmtId="0" fontId="9" fillId="4" borderId="14" xfId="4" applyFont="1" applyFill="1" applyBorder="1" applyAlignment="1">
      <alignment horizontal="center" vertical="center"/>
    </xf>
    <xf numFmtId="0" fontId="13" fillId="4" borderId="14" xfId="1" applyNumberFormat="1" applyFont="1" applyFill="1" applyBorder="1" applyAlignment="1">
      <alignment vertical="center"/>
    </xf>
    <xf numFmtId="43" fontId="13" fillId="4" borderId="14" xfId="1" applyFont="1" applyFill="1" applyBorder="1" applyAlignment="1">
      <alignment vertical="center"/>
    </xf>
    <xf numFmtId="0" fontId="13" fillId="0" borderId="0" xfId="4" applyFont="1" applyAlignment="1">
      <alignment vertical="center" wrapText="1"/>
    </xf>
    <xf numFmtId="43" fontId="9" fillId="0" borderId="1" xfId="1" applyFont="1" applyFill="1" applyBorder="1" applyAlignment="1">
      <alignment horizontal="center" vertical="center"/>
    </xf>
    <xf numFmtId="14" fontId="9" fillId="2" borderId="1" xfId="4" applyNumberFormat="1" applyFont="1" applyFill="1" applyBorder="1" applyAlignment="1">
      <alignment horizontal="center" vertical="center" wrapText="1"/>
    </xf>
    <xf numFmtId="44" fontId="9" fillId="0" borderId="0" xfId="4" applyNumberFormat="1" applyFont="1" applyAlignment="1">
      <alignment horizontal="center" vertical="center"/>
    </xf>
    <xf numFmtId="0" fontId="13" fillId="0" borderId="0" xfId="4" applyFont="1" applyFill="1" applyAlignment="1">
      <alignment vertical="center"/>
    </xf>
    <xf numFmtId="0" fontId="9" fillId="4" borderId="0" xfId="1" applyNumberFormat="1" applyFont="1" applyFill="1" applyAlignment="1">
      <alignment horizontal="left" vertical="center"/>
    </xf>
    <xf numFmtId="43" fontId="13" fillId="0" borderId="0" xfId="1" applyFont="1" applyAlignment="1">
      <alignment vertical="center"/>
    </xf>
    <xf numFmtId="0" fontId="13" fillId="0" borderId="0" xfId="4" applyFont="1" applyAlignment="1">
      <alignment horizontal="left" vertical="center"/>
    </xf>
    <xf numFmtId="0" fontId="9" fillId="5" borderId="1" xfId="4" applyNumberFormat="1" applyFont="1" applyFill="1" applyBorder="1" applyAlignment="1">
      <alignment horizontal="center" vertical="center" wrapText="1"/>
    </xf>
    <xf numFmtId="43" fontId="9" fillId="5" borderId="1" xfId="1" applyFont="1" applyFill="1" applyBorder="1" applyAlignment="1">
      <alignment horizontal="center" vertical="center" wrapText="1"/>
    </xf>
    <xf numFmtId="0" fontId="13" fillId="4" borderId="14" xfId="4" applyFont="1" applyFill="1" applyBorder="1" applyAlignment="1">
      <alignment horizontal="left" vertical="center"/>
    </xf>
    <xf numFmtId="0" fontId="9" fillId="4" borderId="14" xfId="1" applyNumberFormat="1" applyFont="1" applyFill="1" applyBorder="1" applyAlignment="1">
      <alignment horizontal="left" vertical="center"/>
    </xf>
    <xf numFmtId="0" fontId="9" fillId="4" borderId="0" xfId="4" applyNumberFormat="1" applyFont="1" applyFill="1" applyAlignment="1">
      <alignment horizontal="left" vertical="center"/>
    </xf>
    <xf numFmtId="0" fontId="9" fillId="4" borderId="0" xfId="1" applyNumberFormat="1" applyFont="1" applyFill="1" applyAlignment="1">
      <alignment horizontal="center" vertical="center"/>
    </xf>
    <xf numFmtId="43" fontId="9" fillId="4" borderId="0" xfId="1" applyFont="1" applyFill="1" applyAlignment="1">
      <alignment horizontal="center" vertical="center"/>
    </xf>
    <xf numFmtId="0" fontId="9" fillId="0" borderId="0" xfId="4" applyFont="1" applyAlignment="1">
      <alignment horizontal="right" vertical="center" wrapText="1"/>
    </xf>
    <xf numFmtId="0" fontId="13" fillId="0" borderId="0" xfId="4" applyNumberFormat="1" applyFont="1" applyAlignment="1">
      <alignment horizontal="center" vertical="center"/>
    </xf>
    <xf numFmtId="0" fontId="13" fillId="0" borderId="0" xfId="1" applyNumberFormat="1" applyFont="1" applyAlignment="1">
      <alignment horizontal="center" vertical="center"/>
    </xf>
    <xf numFmtId="0" fontId="9" fillId="4" borderId="14" xfId="1" applyNumberFormat="1" applyFont="1" applyFill="1" applyBorder="1" applyAlignment="1">
      <alignment horizontal="center" vertical="center"/>
    </xf>
    <xf numFmtId="43" fontId="9" fillId="4" borderId="14" xfId="1" applyFont="1" applyFill="1" applyBorder="1" applyAlignment="1">
      <alignment horizontal="center" vertical="center"/>
    </xf>
    <xf numFmtId="0" fontId="14" fillId="0" borderId="0" xfId="0" applyFont="1"/>
    <xf numFmtId="0" fontId="9" fillId="4" borderId="14" xfId="4" applyFont="1" applyFill="1" applyBorder="1" applyAlignment="1">
      <alignment horizontal="left"/>
    </xf>
    <xf numFmtId="1" fontId="9" fillId="4" borderId="14" xfId="4" applyNumberFormat="1" applyFont="1" applyFill="1" applyBorder="1" applyAlignment="1">
      <alignment horizontal="center"/>
    </xf>
    <xf numFmtId="0" fontId="9" fillId="4" borderId="14" xfId="4" applyFont="1" applyFill="1" applyBorder="1" applyAlignment="1">
      <alignment horizontal="center"/>
    </xf>
    <xf numFmtId="0" fontId="13" fillId="4" borderId="0" xfId="4" applyFont="1" applyFill="1" applyAlignment="1">
      <alignment horizontal="left"/>
    </xf>
    <xf numFmtId="0" fontId="9" fillId="4" borderId="0" xfId="4" applyFont="1" applyFill="1" applyAlignment="1"/>
    <xf numFmtId="0" fontId="13" fillId="4" borderId="0" xfId="4" applyFont="1" applyFill="1" applyAlignment="1"/>
    <xf numFmtId="43" fontId="13" fillId="4" borderId="14" xfId="1" applyFont="1" applyFill="1" applyBorder="1" applyAlignment="1">
      <alignment horizontal="right"/>
    </xf>
    <xf numFmtId="0" fontId="20" fillId="0" borderId="0" xfId="0" applyFont="1"/>
    <xf numFmtId="0" fontId="13" fillId="0" borderId="0" xfId="4" applyFont="1" applyAlignment="1">
      <alignment horizontal="left"/>
    </xf>
    <xf numFmtId="0" fontId="13" fillId="0" borderId="0" xfId="4" applyFont="1"/>
    <xf numFmtId="1" fontId="9" fillId="0" borderId="0" xfId="4" applyNumberFormat="1" applyFont="1" applyAlignment="1">
      <alignment horizontal="center"/>
    </xf>
    <xf numFmtId="0" fontId="9" fillId="0" borderId="0" xfId="4" applyFont="1" applyAlignment="1">
      <alignment horizontal="center"/>
    </xf>
    <xf numFmtId="0" fontId="9" fillId="0" borderId="0" xfId="4" applyFont="1" applyAlignment="1">
      <alignment horizontal="right"/>
    </xf>
    <xf numFmtId="0" fontId="9" fillId="0" borderId="0" xfId="4" applyFont="1" applyAlignment="1"/>
    <xf numFmtId="43" fontId="9" fillId="0" borderId="0" xfId="1" applyFont="1" applyAlignment="1">
      <alignment horizontal="right"/>
    </xf>
    <xf numFmtId="4" fontId="9" fillId="0" borderId="0" xfId="4" applyNumberFormat="1" applyFont="1" applyBorder="1" applyAlignment="1">
      <alignment vertical="center"/>
    </xf>
    <xf numFmtId="0" fontId="14" fillId="0" borderId="0" xfId="1" applyNumberFormat="1" applyFont="1"/>
    <xf numFmtId="43" fontId="14" fillId="0" borderId="0" xfId="1" applyFont="1"/>
    <xf numFmtId="0" fontId="9" fillId="4" borderId="0" xfId="4" applyFont="1" applyFill="1" applyAlignment="1">
      <alignment vertical="center" wrapText="1"/>
    </xf>
    <xf numFmtId="0" fontId="13" fillId="0" borderId="13" xfId="4" applyFont="1" applyBorder="1" applyAlignment="1">
      <alignment vertical="center" wrapText="1"/>
    </xf>
    <xf numFmtId="0" fontId="13" fillId="0" borderId="0" xfId="4" applyFont="1" applyBorder="1" applyAlignment="1">
      <alignment vertical="center" wrapText="1"/>
    </xf>
    <xf numFmtId="4" fontId="13" fillId="0" borderId="0" xfId="4" applyNumberFormat="1" applyFont="1" applyBorder="1" applyAlignment="1">
      <alignment horizontal="center" vertical="center" wrapText="1"/>
    </xf>
    <xf numFmtId="0" fontId="9" fillId="4" borderId="0" xfId="4" applyFont="1" applyFill="1" applyAlignment="1">
      <alignment horizontal="right" vertical="center" wrapText="1"/>
    </xf>
    <xf numFmtId="4" fontId="9" fillId="0" borderId="0" xfId="4" applyNumberFormat="1" applyFont="1" applyBorder="1" applyAlignment="1">
      <alignment horizontal="center" vertical="center" wrapText="1"/>
    </xf>
    <xf numFmtId="0" fontId="9" fillId="4" borderId="0" xfId="4" applyFont="1" applyFill="1" applyAlignment="1">
      <alignment horizontal="left" vertical="center" wrapText="1"/>
    </xf>
    <xf numFmtId="0" fontId="9" fillId="4" borderId="14" xfId="4" applyFont="1" applyFill="1" applyBorder="1" applyAlignment="1">
      <alignment horizontal="left" vertical="center" wrapText="1"/>
    </xf>
    <xf numFmtId="0" fontId="9" fillId="4" borderId="0" xfId="4" applyNumberFormat="1" applyFont="1" applyFill="1" applyAlignment="1">
      <alignment horizontal="left" vertical="center" wrapText="1"/>
    </xf>
    <xf numFmtId="0" fontId="9" fillId="4" borderId="0" xfId="4" applyNumberFormat="1" applyFont="1" applyFill="1" applyAlignment="1">
      <alignment horizontal="center" vertical="center" wrapText="1"/>
    </xf>
    <xf numFmtId="0" fontId="9" fillId="4" borderId="14" xfId="4" applyFont="1" applyFill="1" applyBorder="1" applyAlignment="1">
      <alignment horizontal="right" vertical="center" wrapText="1"/>
    </xf>
    <xf numFmtId="0" fontId="9" fillId="4" borderId="14" xfId="4" applyFont="1" applyFill="1" applyBorder="1" applyAlignment="1">
      <alignment horizontal="center" wrapText="1"/>
    </xf>
    <xf numFmtId="0" fontId="13" fillId="0" borderId="0" xfId="4" applyFont="1" applyAlignment="1">
      <alignment horizontal="center" wrapText="1"/>
    </xf>
    <xf numFmtId="0" fontId="14" fillId="0" borderId="0" xfId="0" applyFont="1" applyAlignment="1">
      <alignment wrapText="1"/>
    </xf>
    <xf numFmtId="0" fontId="13" fillId="0" borderId="0" xfId="4" applyFont="1" applyAlignment="1"/>
    <xf numFmtId="0" fontId="9" fillId="9" borderId="0" xfId="4" applyFont="1" applyFill="1" applyAlignment="1">
      <alignment horizontal="left"/>
    </xf>
    <xf numFmtId="1" fontId="9" fillId="9" borderId="0" xfId="4" applyNumberFormat="1" applyFont="1" applyFill="1" applyAlignment="1">
      <alignment horizontal="center"/>
    </xf>
    <xf numFmtId="0" fontId="9" fillId="9" borderId="0" xfId="4" applyFont="1" applyFill="1" applyAlignment="1">
      <alignment horizontal="center"/>
    </xf>
    <xf numFmtId="0" fontId="13" fillId="9" borderId="0" xfId="4" applyFont="1" applyFill="1"/>
    <xf numFmtId="44" fontId="9" fillId="5" borderId="1" xfId="2" applyFont="1" applyFill="1" applyBorder="1" applyAlignment="1">
      <alignment horizontal="center" vertical="center"/>
    </xf>
    <xf numFmtId="44" fontId="9" fillId="7" borderId="8" xfId="2" applyFont="1" applyFill="1" applyBorder="1" applyAlignment="1">
      <alignment horizontal="center" vertical="center"/>
    </xf>
    <xf numFmtId="0" fontId="9" fillId="2" borderId="1" xfId="4" applyFont="1" applyFill="1" applyBorder="1" applyAlignment="1">
      <alignment horizontal="left" vertical="center" wrapText="1"/>
    </xf>
    <xf numFmtId="44" fontId="9" fillId="2" borderId="1" xfId="2" applyFont="1" applyFill="1" applyBorder="1" applyAlignment="1">
      <alignment horizontal="center" vertical="center"/>
    </xf>
    <xf numFmtId="44" fontId="9" fillId="7" borderId="10" xfId="2" applyFont="1" applyFill="1" applyBorder="1" applyAlignment="1">
      <alignment horizontal="center" vertical="center"/>
    </xf>
    <xf numFmtId="0" fontId="13" fillId="0" borderId="1" xfId="4" applyFont="1" applyBorder="1" applyAlignment="1">
      <alignment horizontal="left" vertical="center" textRotation="255" wrapText="1"/>
    </xf>
    <xf numFmtId="44" fontId="13" fillId="0" borderId="1" xfId="2" applyFont="1" applyBorder="1" applyAlignment="1">
      <alignment horizontal="center" vertical="center"/>
    </xf>
    <xf numFmtId="44" fontId="9" fillId="0" borderId="13" xfId="2" applyFont="1" applyBorder="1" applyAlignment="1">
      <alignment horizontal="center" vertical="center"/>
    </xf>
    <xf numFmtId="44" fontId="13" fillId="0" borderId="0" xfId="2" applyFont="1" applyBorder="1" applyAlignment="1">
      <alignment vertical="center"/>
    </xf>
    <xf numFmtId="44" fontId="9" fillId="0" borderId="0" xfId="2" applyFont="1" applyBorder="1" applyAlignment="1">
      <alignment horizontal="center" vertical="center"/>
    </xf>
    <xf numFmtId="0" fontId="9" fillId="0" borderId="0" xfId="4" applyFont="1" applyBorder="1" applyAlignment="1">
      <alignment horizontal="center"/>
    </xf>
    <xf numFmtId="0" fontId="9" fillId="9" borderId="0" xfId="4" applyFont="1" applyFill="1" applyAlignment="1">
      <alignment horizontal="left" vertical="center"/>
    </xf>
    <xf numFmtId="1" fontId="9" fillId="9" borderId="0" xfId="4" applyNumberFormat="1" applyFont="1" applyFill="1" applyAlignment="1">
      <alignment horizontal="center" vertical="center"/>
    </xf>
    <xf numFmtId="0" fontId="9" fillId="9" borderId="0" xfId="4" applyFont="1" applyFill="1" applyAlignment="1">
      <alignment horizontal="center" vertical="center"/>
    </xf>
    <xf numFmtId="0" fontId="13" fillId="9" borderId="0" xfId="4" applyFont="1" applyFill="1" applyAlignment="1">
      <alignment horizontal="left" vertical="center"/>
    </xf>
    <xf numFmtId="0" fontId="13" fillId="9" borderId="0" xfId="4" applyFont="1" applyFill="1" applyAlignment="1">
      <alignment vertical="center"/>
    </xf>
    <xf numFmtId="0" fontId="9" fillId="2" borderId="0" xfId="4" applyFont="1" applyFill="1" applyAlignment="1">
      <alignment horizontal="left" vertical="center"/>
    </xf>
    <xf numFmtId="1" fontId="9" fillId="2" borderId="0" xfId="4" applyNumberFormat="1" applyFont="1" applyFill="1" applyAlignment="1">
      <alignment horizontal="center" vertical="center"/>
    </xf>
    <xf numFmtId="0" fontId="9" fillId="2" borderId="0" xfId="4" applyFont="1" applyFill="1" applyAlignment="1">
      <alignment horizontal="center" vertical="center"/>
    </xf>
    <xf numFmtId="0" fontId="13" fillId="2" borderId="0" xfId="4" applyFont="1" applyFill="1" applyAlignment="1">
      <alignment horizontal="left" vertical="center"/>
    </xf>
    <xf numFmtId="0" fontId="20" fillId="2" borderId="0" xfId="0" applyFont="1" applyFill="1"/>
    <xf numFmtId="44" fontId="9" fillId="2" borderId="8" xfId="2" applyFont="1" applyFill="1" applyBorder="1" applyAlignment="1">
      <alignment horizontal="center" vertical="center"/>
    </xf>
    <xf numFmtId="44" fontId="13" fillId="0" borderId="1" xfId="2" applyFont="1" applyFill="1" applyBorder="1" applyAlignment="1">
      <alignment horizontal="center" vertical="center"/>
    </xf>
    <xf numFmtId="0" fontId="13" fillId="9" borderId="0" xfId="4" applyFont="1" applyFill="1" applyAlignment="1">
      <alignment horizontal="left"/>
    </xf>
    <xf numFmtId="0" fontId="13" fillId="9" borderId="0" xfId="6" applyFont="1" applyFill="1" applyAlignment="1">
      <alignment horizontal="center"/>
    </xf>
    <xf numFmtId="44" fontId="13" fillId="2" borderId="1" xfId="2" applyFont="1" applyFill="1" applyBorder="1" applyAlignment="1">
      <alignment horizontal="center" vertical="center"/>
    </xf>
    <xf numFmtId="0" fontId="9" fillId="9" borderId="0" xfId="4" applyFont="1" applyFill="1" applyAlignment="1"/>
    <xf numFmtId="0" fontId="13" fillId="9" borderId="0" xfId="4" applyFont="1" applyFill="1" applyAlignment="1"/>
    <xf numFmtId="1" fontId="9" fillId="9" borderId="14" xfId="4" applyNumberFormat="1" applyFont="1" applyFill="1" applyBorder="1" applyAlignment="1">
      <alignment horizontal="center" vertical="center"/>
    </xf>
    <xf numFmtId="0" fontId="9" fillId="9" borderId="14" xfId="4" applyFont="1" applyFill="1" applyBorder="1" applyAlignment="1">
      <alignment horizontal="center" vertical="center"/>
    </xf>
    <xf numFmtId="0" fontId="9" fillId="9" borderId="14" xfId="4" applyFont="1" applyFill="1" applyBorder="1" applyAlignment="1">
      <alignment horizontal="left" vertical="center"/>
    </xf>
    <xf numFmtId="0" fontId="13" fillId="9" borderId="14" xfId="4" applyFont="1" applyFill="1" applyBorder="1" applyAlignment="1">
      <alignment vertical="center"/>
    </xf>
    <xf numFmtId="0" fontId="9" fillId="9" borderId="14" xfId="4" applyFont="1" applyFill="1" applyBorder="1" applyAlignment="1">
      <alignment horizontal="left"/>
    </xf>
    <xf numFmtId="1" fontId="9" fillId="9" borderId="14" xfId="4" applyNumberFormat="1" applyFont="1" applyFill="1" applyBorder="1" applyAlignment="1">
      <alignment horizontal="center"/>
    </xf>
    <xf numFmtId="0" fontId="9" fillId="9" borderId="14" xfId="4" applyFont="1" applyFill="1" applyBorder="1" applyAlignment="1">
      <alignment horizontal="center"/>
    </xf>
    <xf numFmtId="0" fontId="13" fillId="9" borderId="14" xfId="4" applyFont="1" applyFill="1" applyBorder="1"/>
    <xf numFmtId="11" fontId="13" fillId="0" borderId="1" xfId="4" applyNumberFormat="1" applyFont="1" applyBorder="1" applyAlignment="1">
      <alignment horizontal="center" vertical="center"/>
    </xf>
    <xf numFmtId="43" fontId="13" fillId="2" borderId="0" xfId="1" applyFont="1" applyFill="1" applyAlignment="1">
      <alignment vertical="center"/>
    </xf>
    <xf numFmtId="0" fontId="13" fillId="9" borderId="14" xfId="4" applyFont="1" applyFill="1" applyBorder="1" applyAlignment="1">
      <alignment horizontal="right"/>
    </xf>
    <xf numFmtId="43" fontId="13" fillId="2" borderId="0" xfId="4" applyNumberFormat="1" applyFont="1" applyFill="1" applyAlignment="1">
      <alignment vertical="center"/>
    </xf>
    <xf numFmtId="11" fontId="13" fillId="2" borderId="1" xfId="4" applyNumberFormat="1" applyFont="1" applyFill="1" applyBorder="1" applyAlignment="1">
      <alignment horizontal="center" vertical="center" wrapText="1"/>
    </xf>
    <xf numFmtId="0" fontId="9" fillId="2" borderId="0" xfId="4" applyFont="1" applyFill="1" applyAlignment="1">
      <alignment vertical="center"/>
    </xf>
    <xf numFmtId="0" fontId="20" fillId="0" borderId="0" xfId="0" applyFont="1" applyAlignment="1">
      <alignment horizontal="left"/>
    </xf>
    <xf numFmtId="164" fontId="13" fillId="0" borderId="1" xfId="1" applyNumberFormat="1" applyFont="1" applyBorder="1" applyAlignment="1">
      <alignment horizontal="center" vertical="center"/>
    </xf>
    <xf numFmtId="44" fontId="13" fillId="0" borderId="0" xfId="4" applyNumberFormat="1" applyFont="1" applyAlignment="1">
      <alignment vertical="center"/>
    </xf>
    <xf numFmtId="44" fontId="13" fillId="2" borderId="0" xfId="4" applyNumberFormat="1" applyFont="1" applyFill="1" applyAlignment="1">
      <alignment vertical="center"/>
    </xf>
    <xf numFmtId="43" fontId="9" fillId="7" borderId="20" xfId="1" applyFont="1" applyFill="1" applyBorder="1" applyAlignment="1">
      <alignment horizontal="center" vertical="center"/>
    </xf>
    <xf numFmtId="44" fontId="9" fillId="7" borderId="20" xfId="2" applyFont="1" applyFill="1" applyBorder="1" applyAlignment="1">
      <alignment horizontal="center" vertical="center"/>
    </xf>
    <xf numFmtId="0" fontId="9" fillId="0" borderId="1" xfId="4" applyFont="1" applyBorder="1" applyAlignment="1">
      <alignment horizontal="left" vertical="center"/>
    </xf>
    <xf numFmtId="0" fontId="9" fillId="0" borderId="1" xfId="4" applyFont="1" applyBorder="1" applyAlignment="1">
      <alignment horizontal="center" vertical="center" wrapText="1"/>
    </xf>
    <xf numFmtId="0" fontId="9" fillId="0" borderId="1" xfId="4" applyNumberFormat="1" applyFont="1" applyBorder="1" applyAlignment="1">
      <alignment horizontal="center" vertical="center"/>
    </xf>
    <xf numFmtId="0" fontId="9" fillId="0" borderId="1" xfId="4" applyFont="1" applyBorder="1" applyAlignment="1">
      <alignment horizontal="center" vertical="center"/>
    </xf>
    <xf numFmtId="44" fontId="9" fillId="0" borderId="1" xfId="2" applyFont="1" applyBorder="1" applyAlignment="1">
      <alignment horizontal="center" vertical="center"/>
    </xf>
    <xf numFmtId="44" fontId="9" fillId="2" borderId="0" xfId="4" applyNumberFormat="1" applyFont="1" applyFill="1" applyAlignment="1">
      <alignment vertical="center"/>
    </xf>
    <xf numFmtId="0" fontId="9" fillId="0" borderId="0" xfId="4" applyFont="1" applyBorder="1" applyAlignment="1">
      <alignment horizontal="left"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Alignment="1">
      <alignment horizontal="center" vertical="center"/>
    </xf>
    <xf numFmtId="43" fontId="13" fillId="2" borderId="1" xfId="1" applyNumberFormat="1" applyFont="1" applyFill="1" applyBorder="1" applyAlignment="1">
      <alignment horizontal="center" vertical="center"/>
    </xf>
    <xf numFmtId="0" fontId="9" fillId="0" borderId="0" xfId="4" applyFont="1" applyAlignment="1">
      <alignment horizontal="left" vertical="center" wrapText="1"/>
    </xf>
    <xf numFmtId="0" fontId="9" fillId="4" borderId="14" xfId="4" applyFont="1" applyFill="1" applyBorder="1" applyAlignment="1">
      <alignment horizontal="left" wrapText="1"/>
    </xf>
    <xf numFmtId="0" fontId="9" fillId="0" borderId="0" xfId="4" applyFont="1" applyAlignment="1">
      <alignment horizontal="right" wrapText="1"/>
    </xf>
    <xf numFmtId="0" fontId="13" fillId="0" borderId="1" xfId="4" applyFont="1" applyFill="1" applyBorder="1" applyAlignment="1">
      <alignment horizontal="center" vertical="center" wrapText="1"/>
    </xf>
    <xf numFmtId="14" fontId="13" fillId="0" borderId="1" xfId="4" applyNumberFormat="1" applyFont="1" applyFill="1" applyBorder="1" applyAlignment="1">
      <alignment horizontal="center" vertical="center" wrapText="1"/>
    </xf>
    <xf numFmtId="1" fontId="13" fillId="2" borderId="1" xfId="4"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44" fontId="9" fillId="2" borderId="10" xfId="2" applyFont="1" applyFill="1" applyBorder="1" applyAlignment="1">
      <alignment horizontal="center" vertical="center"/>
    </xf>
    <xf numFmtId="0" fontId="13" fillId="0" borderId="0" xfId="4" applyFont="1" applyAlignment="1">
      <alignment wrapText="1"/>
    </xf>
    <xf numFmtId="0" fontId="9" fillId="9" borderId="0" xfId="4" applyFont="1" applyFill="1" applyAlignment="1">
      <alignment horizontal="left" wrapText="1"/>
    </xf>
    <xf numFmtId="0" fontId="9" fillId="0" borderId="0" xfId="4" applyFont="1" applyAlignment="1">
      <alignment horizontal="center" wrapText="1"/>
    </xf>
    <xf numFmtId="0" fontId="9" fillId="9" borderId="0" xfId="4" applyFont="1" applyFill="1" applyAlignment="1">
      <alignment horizontal="left" vertical="center" wrapText="1"/>
    </xf>
    <xf numFmtId="0" fontId="9" fillId="2" borderId="0" xfId="4" applyFont="1" applyFill="1" applyAlignment="1">
      <alignment horizontal="left" vertical="center" wrapText="1"/>
    </xf>
    <xf numFmtId="0" fontId="9" fillId="9" borderId="14" xfId="4" applyFont="1" applyFill="1" applyBorder="1" applyAlignment="1">
      <alignment horizontal="left" vertical="center" wrapText="1"/>
    </xf>
    <xf numFmtId="0" fontId="9" fillId="9" borderId="14" xfId="4" applyFont="1" applyFill="1" applyBorder="1" applyAlignment="1">
      <alignment horizontal="left" wrapText="1"/>
    </xf>
    <xf numFmtId="0" fontId="20" fillId="0" borderId="0" xfId="0" applyFont="1" applyAlignment="1">
      <alignment wrapText="1"/>
    </xf>
    <xf numFmtId="0" fontId="9" fillId="9" borderId="0" xfId="4" applyFont="1" applyFill="1" applyAlignment="1">
      <alignment horizontal="center" wrapText="1"/>
    </xf>
    <xf numFmtId="0" fontId="9" fillId="9" borderId="0" xfId="4" applyFont="1" applyFill="1" applyAlignment="1">
      <alignment horizontal="center" vertical="center" wrapText="1"/>
    </xf>
    <xf numFmtId="0" fontId="9" fillId="2" borderId="0" xfId="4" applyFont="1" applyFill="1" applyAlignment="1">
      <alignment horizontal="center" vertical="center" wrapText="1"/>
    </xf>
    <xf numFmtId="0" fontId="9" fillId="9" borderId="14" xfId="4" applyFont="1" applyFill="1" applyBorder="1" applyAlignment="1">
      <alignment horizontal="center" vertical="center" wrapText="1"/>
    </xf>
    <xf numFmtId="0" fontId="9" fillId="9" borderId="14" xfId="4" applyFont="1" applyFill="1" applyBorder="1" applyAlignment="1">
      <alignment horizontal="center" wrapText="1"/>
    </xf>
    <xf numFmtId="0" fontId="13" fillId="9" borderId="14" xfId="4" applyFont="1" applyFill="1" applyBorder="1" applyAlignment="1">
      <alignment horizontal="center" wrapText="1"/>
    </xf>
    <xf numFmtId="44" fontId="9" fillId="2" borderId="20" xfId="2" applyFont="1" applyFill="1" applyBorder="1" applyAlignment="1">
      <alignment horizontal="center"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Alignment="1">
      <alignment horizontal="center" vertical="center"/>
    </xf>
    <xf numFmtId="0" fontId="9" fillId="0" borderId="0" xfId="4" applyFont="1" applyBorder="1" applyAlignment="1">
      <alignment horizontal="left" vertical="center"/>
    </xf>
    <xf numFmtId="43" fontId="9" fillId="3" borderId="10" xfId="1" applyFont="1" applyFill="1" applyBorder="1" applyAlignment="1">
      <alignment horizontal="center" vertical="center"/>
    </xf>
    <xf numFmtId="43" fontId="9" fillId="3" borderId="8" xfId="1" applyFont="1" applyFill="1" applyBorder="1" applyAlignment="1">
      <alignment horizontal="center" vertical="center"/>
    </xf>
    <xf numFmtId="43" fontId="9" fillId="5" borderId="8" xfId="1" applyFont="1" applyFill="1" applyBorder="1" applyAlignment="1">
      <alignment horizontal="center" vertical="center"/>
    </xf>
    <xf numFmtId="43" fontId="9" fillId="5" borderId="10" xfId="1" applyFont="1" applyFill="1" applyBorder="1" applyAlignment="1">
      <alignment horizontal="center" vertical="center"/>
    </xf>
    <xf numFmtId="43" fontId="9" fillId="3" borderId="1" xfId="1" applyFont="1" applyFill="1" applyBorder="1" applyAlignment="1">
      <alignment horizontal="center" vertical="center"/>
    </xf>
    <xf numFmtId="44" fontId="9" fillId="3" borderId="8" xfId="2" applyFont="1" applyFill="1" applyBorder="1" applyAlignment="1">
      <alignment horizontal="center" vertical="center"/>
    </xf>
    <xf numFmtId="44" fontId="9" fillId="3" borderId="10" xfId="2" applyFont="1" applyFill="1" applyBorder="1" applyAlignment="1">
      <alignment horizontal="center"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Alignment="1">
      <alignment horizontal="center" vertical="center"/>
    </xf>
    <xf numFmtId="0" fontId="9" fillId="0" borderId="0" xfId="4" applyFont="1" applyBorder="1" applyAlignment="1">
      <alignment horizontal="left" vertical="center"/>
    </xf>
    <xf numFmtId="0" fontId="9" fillId="0" borderId="0" xfId="4" applyFont="1" applyAlignment="1">
      <alignment horizontal="center" vertical="center"/>
    </xf>
    <xf numFmtId="4" fontId="9" fillId="0" borderId="0" xfId="4" applyNumberFormat="1" applyFont="1" applyBorder="1" applyAlignment="1">
      <alignment horizontal="center" vertical="center"/>
    </xf>
    <xf numFmtId="0" fontId="13" fillId="2" borderId="5" xfId="4"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3" xfId="4" applyFont="1" applyFill="1" applyBorder="1" applyAlignment="1">
      <alignment horizontal="center" vertical="center"/>
    </xf>
    <xf numFmtId="0" fontId="13" fillId="2" borderId="11" xfId="4" applyFont="1" applyFill="1" applyBorder="1" applyAlignment="1">
      <alignment horizontal="left" vertical="center" wrapText="1"/>
    </xf>
    <xf numFmtId="14" fontId="13" fillId="2" borderId="5" xfId="4" applyNumberFormat="1" applyFont="1" applyFill="1" applyBorder="1" applyAlignment="1">
      <alignment horizontal="center" vertical="center"/>
    </xf>
    <xf numFmtId="0" fontId="9" fillId="0" borderId="0" xfId="4" applyFont="1" applyAlignment="1">
      <alignment horizontal="center" vertical="center"/>
    </xf>
    <xf numFmtId="43" fontId="9" fillId="3" borderId="20" xfId="1" applyFont="1" applyFill="1" applyBorder="1" applyAlignment="1">
      <alignment horizontal="center" vertical="center"/>
    </xf>
    <xf numFmtId="44" fontId="11" fillId="3" borderId="1" xfId="6" applyNumberFormat="1" applyFont="1" applyFill="1" applyBorder="1" applyAlignment="1">
      <alignment horizontal="center"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Border="1" applyAlignment="1">
      <alignment horizontal="left" vertical="center"/>
    </xf>
    <xf numFmtId="0" fontId="9" fillId="0" borderId="0" xfId="4" applyFont="1" applyAlignment="1">
      <alignment horizontal="center" vertical="center"/>
    </xf>
    <xf numFmtId="0" fontId="19" fillId="4" borderId="14" xfId="4" applyFont="1" applyFill="1" applyBorder="1" applyAlignment="1">
      <alignment horizontal="left" vertical="center"/>
    </xf>
    <xf numFmtId="44" fontId="9" fillId="3" borderId="20" xfId="2" applyFont="1" applyFill="1" applyBorder="1" applyAlignment="1">
      <alignment horizontal="center" vertical="center"/>
    </xf>
    <xf numFmtId="44" fontId="9" fillId="5" borderId="10" xfId="2" applyFont="1" applyFill="1" applyBorder="1" applyAlignment="1">
      <alignment horizontal="center" vertical="center"/>
    </xf>
    <xf numFmtId="44" fontId="9" fillId="5" borderId="20" xfId="2" applyFont="1" applyFill="1" applyBorder="1" applyAlignment="1">
      <alignment horizontal="center" vertical="center"/>
    </xf>
    <xf numFmtId="44" fontId="9" fillId="5" borderId="8" xfId="2" applyFont="1" applyFill="1" applyBorder="1" applyAlignment="1">
      <alignment horizontal="center" vertical="center"/>
    </xf>
    <xf numFmtId="0" fontId="9" fillId="0" borderId="0" xfId="4" applyFont="1" applyBorder="1" applyAlignment="1">
      <alignment horizontal="center" vertical="center"/>
    </xf>
    <xf numFmtId="0" fontId="9" fillId="0" borderId="0" xfId="4" applyFont="1" applyBorder="1" applyAlignment="1">
      <alignment horizontal="left" vertical="center"/>
    </xf>
    <xf numFmtId="0" fontId="9" fillId="0" borderId="1" xfId="4" applyFont="1" applyBorder="1" applyAlignment="1">
      <alignment vertical="center"/>
    </xf>
    <xf numFmtId="0" fontId="9" fillId="0" borderId="1" xfId="1" applyNumberFormat="1" applyFont="1" applyBorder="1" applyAlignment="1">
      <alignment horizontal="center" vertical="center"/>
    </xf>
    <xf numFmtId="43" fontId="9" fillId="0" borderId="1" xfId="1" applyFont="1" applyBorder="1" applyAlignment="1">
      <alignment horizontal="center"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Border="1" applyAlignment="1">
      <alignment horizontal="left" vertical="center"/>
    </xf>
    <xf numFmtId="0" fontId="9" fillId="0" borderId="0" xfId="4" applyFont="1" applyAlignment="1">
      <alignment horizontal="center" vertical="center"/>
    </xf>
    <xf numFmtId="0" fontId="13" fillId="2" borderId="9" xfId="4" applyFont="1" applyFill="1" applyBorder="1" applyAlignment="1">
      <alignment horizontal="center" vertical="center" wrapText="1"/>
    </xf>
    <xf numFmtId="0" fontId="14" fillId="4" borderId="14" xfId="4" applyFont="1" applyFill="1" applyBorder="1" applyAlignment="1">
      <alignment horizontal="left" vertical="center"/>
    </xf>
    <xf numFmtId="0" fontId="13" fillId="0" borderId="5" xfId="6" applyFont="1" applyFill="1" applyBorder="1" applyAlignment="1">
      <alignment horizontal="left" vertical="center" wrapText="1"/>
    </xf>
    <xf numFmtId="0" fontId="9" fillId="0" borderId="0" xfId="4" applyFont="1" applyBorder="1" applyAlignment="1">
      <alignment horizontal="center" vertical="center"/>
    </xf>
    <xf numFmtId="0" fontId="9" fillId="0" borderId="0" xfId="4" applyFont="1" applyAlignment="1">
      <alignment horizontal="center" vertical="center"/>
    </xf>
    <xf numFmtId="0" fontId="9" fillId="0" borderId="0" xfId="4" applyFont="1" applyBorder="1" applyAlignment="1">
      <alignment horizontal="left" vertical="center"/>
    </xf>
    <xf numFmtId="4" fontId="9" fillId="0" borderId="0" xfId="4" applyNumberFormat="1" applyFont="1" applyBorder="1" applyAlignment="1">
      <alignment horizontal="center" vertical="center"/>
    </xf>
    <xf numFmtId="0" fontId="13" fillId="0" borderId="5" xfId="4" applyNumberFormat="1" applyFont="1" applyBorder="1" applyAlignment="1">
      <alignment horizontal="center" vertical="center"/>
    </xf>
    <xf numFmtId="164" fontId="21" fillId="0" borderId="1" xfId="1" applyNumberFormat="1" applyFont="1" applyBorder="1" applyAlignment="1">
      <alignment horizontal="center" vertical="center"/>
    </xf>
    <xf numFmtId="11" fontId="13" fillId="2" borderId="1" xfId="4" applyNumberFormat="1" applyFont="1" applyFill="1" applyBorder="1" applyAlignment="1">
      <alignment horizontal="center" vertical="center"/>
    </xf>
    <xf numFmtId="43" fontId="9" fillId="0" borderId="0" xfId="1" applyFont="1" applyAlignment="1">
      <alignment vertical="center"/>
    </xf>
    <xf numFmtId="43" fontId="9" fillId="0" borderId="0" xfId="4" applyNumberFormat="1" applyFont="1" applyAlignment="1">
      <alignment vertical="center"/>
    </xf>
    <xf numFmtId="11" fontId="13" fillId="2" borderId="1" xfId="1" applyNumberFormat="1" applyFont="1" applyFill="1" applyBorder="1" applyAlignment="1">
      <alignment horizontal="center" vertical="center" wrapText="1"/>
    </xf>
    <xf numFmtId="0" fontId="25" fillId="5" borderId="1" xfId="4" applyFont="1" applyFill="1" applyBorder="1" applyAlignment="1">
      <alignment horizontal="left" vertical="center" wrapText="1"/>
    </xf>
    <xf numFmtId="0" fontId="25" fillId="5" borderId="1" xfId="4" applyFont="1" applyFill="1" applyBorder="1" applyAlignment="1">
      <alignment horizontal="center" vertical="center" wrapText="1"/>
    </xf>
    <xf numFmtId="0" fontId="25" fillId="5" borderId="1" xfId="4" applyNumberFormat="1" applyFont="1" applyFill="1" applyBorder="1" applyAlignment="1">
      <alignment horizontal="center" vertical="center"/>
    </xf>
    <xf numFmtId="44" fontId="25" fillId="5" borderId="1" xfId="2" applyFont="1" applyFill="1" applyBorder="1" applyAlignment="1">
      <alignment horizontal="center" vertical="center"/>
    </xf>
    <xf numFmtId="0" fontId="21" fillId="0" borderId="0" xfId="4" applyFont="1" applyAlignment="1">
      <alignment vertical="center"/>
    </xf>
    <xf numFmtId="43" fontId="21" fillId="0" borderId="0" xfId="4" applyNumberFormat="1" applyFont="1" applyAlignment="1">
      <alignment vertical="center"/>
    </xf>
    <xf numFmtId="14" fontId="13" fillId="0" borderId="1" xfId="4" applyNumberFormat="1" applyFont="1" applyBorder="1" applyAlignment="1">
      <alignment horizontal="center" vertical="center" wrapText="1"/>
    </xf>
    <xf numFmtId="0" fontId="13" fillId="0" borderId="5" xfId="4" applyFont="1" applyBorder="1" applyAlignment="1">
      <alignment horizontal="center" vertical="center" textRotation="255" wrapText="1"/>
    </xf>
    <xf numFmtId="0" fontId="13" fillId="2" borderId="5" xfId="4" applyNumberFormat="1" applyFont="1" applyFill="1" applyBorder="1" applyAlignment="1">
      <alignment horizontal="center" vertical="center"/>
    </xf>
    <xf numFmtId="0" fontId="13" fillId="0" borderId="5" xfId="4" applyFont="1" applyBorder="1" applyAlignment="1">
      <alignment horizontal="center" vertical="center"/>
    </xf>
    <xf numFmtId="0" fontId="13" fillId="0" borderId="5" xfId="4" applyFont="1" applyBorder="1" applyAlignment="1">
      <alignment horizontal="left" vertical="center" wrapText="1"/>
    </xf>
    <xf numFmtId="44" fontId="13" fillId="0" borderId="5" xfId="2" applyFont="1" applyBorder="1" applyAlignment="1">
      <alignment horizontal="center" vertical="center"/>
    </xf>
    <xf numFmtId="0" fontId="20" fillId="0" borderId="1" xfId="0" applyFont="1" applyBorder="1" applyAlignment="1">
      <alignment horizontal="left"/>
    </xf>
    <xf numFmtId="0" fontId="20" fillId="0" borderId="1" xfId="0" applyFont="1" applyBorder="1"/>
    <xf numFmtId="0" fontId="20" fillId="0" borderId="1" xfId="0" applyFont="1" applyBorder="1" applyAlignment="1">
      <alignment wrapText="1"/>
    </xf>
    <xf numFmtId="11" fontId="13" fillId="0" borderId="5" xfId="4" applyNumberFormat="1" applyFont="1" applyBorder="1" applyAlignment="1">
      <alignment horizontal="center"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Border="1" applyAlignment="1">
      <alignment horizontal="left" vertical="center"/>
    </xf>
    <xf numFmtId="0" fontId="9" fillId="0" borderId="0" xfId="4" applyFont="1" applyAlignment="1">
      <alignment horizontal="center" vertical="center"/>
    </xf>
    <xf numFmtId="0" fontId="13" fillId="2" borderId="14" xfId="4" applyFont="1" applyFill="1" applyBorder="1" applyAlignment="1">
      <alignment horizontal="left" wrapText="1"/>
    </xf>
    <xf numFmtId="43" fontId="9" fillId="2" borderId="8" xfId="1" applyFont="1" applyFill="1" applyBorder="1" applyAlignment="1">
      <alignment horizontal="center" vertical="center"/>
    </xf>
    <xf numFmtId="0" fontId="14" fillId="2" borderId="1" xfId="0" applyFont="1" applyFill="1" applyBorder="1" applyAlignment="1">
      <alignment wrapText="1"/>
    </xf>
    <xf numFmtId="0" fontId="13" fillId="2" borderId="4" xfId="4" applyFont="1" applyFill="1" applyBorder="1" applyAlignment="1">
      <alignment horizontal="center" vertical="center" wrapText="1"/>
    </xf>
    <xf numFmtId="0" fontId="13" fillId="0" borderId="4" xfId="4" applyFont="1" applyBorder="1" applyAlignment="1">
      <alignment horizontal="center" vertical="center" textRotation="255" wrapText="1"/>
    </xf>
    <xf numFmtId="0" fontId="13" fillId="0" borderId="4" xfId="4" applyNumberFormat="1" applyFont="1" applyBorder="1" applyAlignment="1">
      <alignment horizontal="center" vertical="center"/>
    </xf>
    <xf numFmtId="0" fontId="13" fillId="2" borderId="4" xfId="4" applyNumberFormat="1" applyFont="1" applyFill="1" applyBorder="1" applyAlignment="1">
      <alignment horizontal="center" vertical="center"/>
    </xf>
    <xf numFmtId="0" fontId="13" fillId="0" borderId="4" xfId="4" applyFont="1" applyBorder="1" applyAlignment="1">
      <alignment horizontal="center" vertical="center"/>
    </xf>
    <xf numFmtId="0" fontId="13" fillId="0" borderId="4" xfId="4" applyFont="1" applyBorder="1" applyAlignment="1">
      <alignment horizontal="center" vertical="center" wrapText="1"/>
    </xf>
    <xf numFmtId="0" fontId="13" fillId="0" borderId="4" xfId="4" applyFont="1" applyBorder="1" applyAlignment="1">
      <alignment horizontal="left" vertical="center" wrapText="1"/>
    </xf>
    <xf numFmtId="14" fontId="13" fillId="0" borderId="4" xfId="4" applyNumberFormat="1" applyFont="1" applyBorder="1" applyAlignment="1">
      <alignment horizontal="center" vertical="center"/>
    </xf>
    <xf numFmtId="164" fontId="13" fillId="0" borderId="4" xfId="1" applyNumberFormat="1" applyFont="1" applyBorder="1" applyAlignment="1">
      <alignment horizontal="center" vertical="center"/>
    </xf>
    <xf numFmtId="0" fontId="13" fillId="0" borderId="1" xfId="4" applyFont="1" applyBorder="1" applyAlignment="1">
      <alignment vertical="center"/>
    </xf>
    <xf numFmtId="43" fontId="13" fillId="0" borderId="1" xfId="4" applyNumberFormat="1" applyFont="1" applyBorder="1" applyAlignment="1">
      <alignment vertical="center"/>
    </xf>
    <xf numFmtId="43" fontId="9" fillId="2" borderId="20" xfId="1" applyFont="1" applyFill="1" applyBorder="1" applyAlignment="1">
      <alignment horizontal="center" vertical="center"/>
    </xf>
    <xf numFmtId="43" fontId="9" fillId="2" borderId="10" xfId="1" applyFont="1" applyFill="1" applyBorder="1" applyAlignment="1">
      <alignment horizontal="center" vertical="center"/>
    </xf>
    <xf numFmtId="44" fontId="13" fillId="2" borderId="4" xfId="2" applyFont="1" applyFill="1" applyBorder="1" applyAlignment="1">
      <alignment horizontal="center" vertical="center"/>
    </xf>
    <xf numFmtId="43" fontId="13" fillId="5" borderId="1" xfId="1" applyFont="1" applyFill="1" applyBorder="1" applyAlignment="1">
      <alignment horizontal="center" vertical="center"/>
    </xf>
    <xf numFmtId="43" fontId="13" fillId="7" borderId="8" xfId="1" applyFont="1" applyFill="1" applyBorder="1" applyAlignment="1">
      <alignment horizontal="center" vertical="center"/>
    </xf>
    <xf numFmtId="43" fontId="13" fillId="7" borderId="20" xfId="1" applyFont="1" applyFill="1" applyBorder="1" applyAlignment="1">
      <alignment horizontal="center" vertical="center"/>
    </xf>
    <xf numFmtId="43" fontId="13" fillId="3" borderId="8" xfId="1" applyFont="1" applyFill="1" applyBorder="1" applyAlignment="1">
      <alignment horizontal="center" vertical="center"/>
    </xf>
    <xf numFmtId="43" fontId="13" fillId="2" borderId="8" xfId="1" applyFont="1" applyFill="1" applyBorder="1" applyAlignment="1">
      <alignment horizontal="center" vertical="center"/>
    </xf>
    <xf numFmtId="44" fontId="9" fillId="2" borderId="13" xfId="2" applyFont="1" applyFill="1" applyBorder="1" applyAlignment="1">
      <alignment horizontal="center" vertical="center"/>
    </xf>
    <xf numFmtId="0" fontId="13" fillId="0" borderId="0" xfId="4" applyFont="1" applyBorder="1" applyAlignment="1">
      <alignment vertical="center"/>
    </xf>
    <xf numFmtId="43" fontId="13" fillId="0" borderId="0" xfId="4" applyNumberFormat="1" applyFont="1" applyBorder="1" applyAlignment="1">
      <alignment vertical="center"/>
    </xf>
    <xf numFmtId="4" fontId="3" fillId="2" borderId="0" xfId="6" applyNumberFormat="1" applyFont="1" applyFill="1" applyAlignment="1">
      <alignment vertical="center"/>
    </xf>
    <xf numFmtId="0" fontId="5" fillId="2" borderId="0" xfId="4" applyFont="1" applyFill="1" applyAlignment="1">
      <alignment horizontal="left" vertical="center"/>
    </xf>
    <xf numFmtId="0" fontId="5" fillId="2" borderId="0" xfId="4" applyFont="1" applyFill="1" applyAlignment="1">
      <alignment horizontal="left" vertical="center" wrapText="1"/>
    </xf>
    <xf numFmtId="0" fontId="6" fillId="2" borderId="0" xfId="4" applyFont="1" applyFill="1" applyAlignment="1">
      <alignment horizontal="left" vertical="center" wrapText="1"/>
    </xf>
    <xf numFmtId="0" fontId="2" fillId="2" borderId="0" xfId="4" applyFont="1" applyFill="1" applyAlignment="1">
      <alignment horizontal="center" vertical="center"/>
    </xf>
    <xf numFmtId="0" fontId="9" fillId="2" borderId="0" xfId="4" applyFont="1" applyFill="1" applyBorder="1" applyAlignment="1">
      <alignment horizontal="center" vertical="center"/>
    </xf>
    <xf numFmtId="0" fontId="2" fillId="2" borderId="0" xfId="6" applyFont="1" applyFill="1" applyAlignment="1">
      <alignment horizontal="center" vertical="center"/>
    </xf>
    <xf numFmtId="0" fontId="5" fillId="2" borderId="0" xfId="4" applyFont="1" applyFill="1" applyAlignment="1">
      <alignment horizontal="center" vertical="center"/>
    </xf>
    <xf numFmtId="44" fontId="9" fillId="2" borderId="0" xfId="4" applyNumberFormat="1" applyFont="1" applyFill="1" applyBorder="1" applyAlignment="1">
      <alignment horizontal="center" vertical="center"/>
    </xf>
    <xf numFmtId="44" fontId="11" fillId="2" borderId="0" xfId="4" applyNumberFormat="1" applyFont="1" applyFill="1" applyAlignment="1">
      <alignment vertical="center"/>
    </xf>
    <xf numFmtId="44" fontId="23" fillId="2" borderId="0" xfId="4" applyNumberFormat="1" applyFont="1" applyFill="1" applyAlignment="1">
      <alignment vertical="center"/>
    </xf>
    <xf numFmtId="43" fontId="11" fillId="2" borderId="0" xfId="1" applyFont="1" applyFill="1" applyAlignment="1">
      <alignment vertical="center"/>
    </xf>
    <xf numFmtId="43" fontId="24" fillId="2" borderId="0" xfId="1" applyFont="1" applyFill="1" applyAlignment="1">
      <alignment vertical="center"/>
    </xf>
    <xf numFmtId="4" fontId="12" fillId="2" borderId="0" xfId="4" applyNumberFormat="1" applyFont="1" applyFill="1" applyBorder="1" applyAlignment="1">
      <alignment vertical="center"/>
    </xf>
    <xf numFmtId="0" fontId="16" fillId="2" borderId="0" xfId="4" applyFont="1" applyFill="1" applyAlignment="1">
      <alignment horizontal="center" vertical="center"/>
    </xf>
    <xf numFmtId="4" fontId="16" fillId="2" borderId="0" xfId="4" applyNumberFormat="1" applyFont="1" applyFill="1" applyBorder="1" applyAlignment="1">
      <alignment horizontal="left" vertical="center"/>
    </xf>
    <xf numFmtId="44" fontId="16" fillId="2" borderId="0" xfId="4" applyNumberFormat="1" applyFont="1" applyFill="1" applyAlignment="1">
      <alignment vertical="center"/>
    </xf>
    <xf numFmtId="43" fontId="15" fillId="2" borderId="0" xfId="4" applyNumberFormat="1" applyFont="1" applyFill="1" applyAlignment="1">
      <alignment vertical="center"/>
    </xf>
    <xf numFmtId="4" fontId="16" fillId="2" borderId="0" xfId="4" applyNumberFormat="1" applyFont="1" applyFill="1" applyBorder="1" applyAlignment="1">
      <alignment vertical="center"/>
    </xf>
    <xf numFmtId="4" fontId="16" fillId="2" borderId="0" xfId="4" applyNumberFormat="1" applyFont="1" applyFill="1" applyBorder="1" applyAlignment="1">
      <alignment horizontal="center" vertical="center"/>
    </xf>
    <xf numFmtId="44" fontId="22" fillId="2" borderId="0" xfId="4" applyNumberFormat="1" applyFont="1" applyFill="1" applyAlignment="1">
      <alignment horizontal="center" vertical="center"/>
    </xf>
    <xf numFmtId="0" fontId="16" fillId="2" borderId="0" xfId="4" applyFont="1" applyFill="1" applyAlignment="1">
      <alignment vertical="center"/>
    </xf>
    <xf numFmtId="0" fontId="3" fillId="2" borderId="0" xfId="4" applyFont="1" applyFill="1" applyBorder="1" applyAlignment="1">
      <alignment horizontal="center" vertical="center"/>
    </xf>
    <xf numFmtId="44" fontId="5" fillId="2" borderId="0" xfId="2" applyFont="1" applyFill="1" applyAlignment="1">
      <alignment vertical="center"/>
    </xf>
    <xf numFmtId="44" fontId="6" fillId="2" borderId="0" xfId="4" applyNumberFormat="1" applyFont="1" applyFill="1" applyAlignment="1">
      <alignment vertical="center"/>
    </xf>
    <xf numFmtId="44" fontId="5" fillId="2" borderId="0" xfId="4" applyNumberFormat="1" applyFont="1" applyFill="1" applyAlignment="1">
      <alignment horizontal="left" vertical="center" wrapText="1"/>
    </xf>
    <xf numFmtId="0" fontId="8" fillId="2" borderId="0" xfId="4" applyFont="1" applyFill="1" applyAlignment="1">
      <alignment horizontal="center" vertical="center"/>
    </xf>
    <xf numFmtId="0" fontId="7" fillId="2" borderId="0" xfId="6" applyFont="1" applyFill="1" applyAlignment="1">
      <alignment horizontal="right" vertical="center"/>
    </xf>
    <xf numFmtId="44" fontId="11" fillId="2" borderId="4" xfId="6" applyNumberFormat="1" applyFont="1" applyFill="1" applyBorder="1" applyAlignment="1">
      <alignment horizontal="center" vertical="center"/>
    </xf>
    <xf numFmtId="44" fontId="11" fillId="2" borderId="5" xfId="6" applyNumberFormat="1" applyFont="1" applyFill="1" applyBorder="1" applyAlignment="1">
      <alignment horizontal="center" vertical="center"/>
    </xf>
    <xf numFmtId="44" fontId="9" fillId="2" borderId="0" xfId="6" applyNumberFormat="1" applyFont="1" applyFill="1" applyBorder="1" applyAlignment="1">
      <alignment horizontal="center" vertical="center"/>
    </xf>
    <xf numFmtId="0" fontId="8" fillId="2" borderId="0" xfId="6" applyFont="1" applyFill="1" applyAlignment="1">
      <alignment horizontal="center" vertical="center"/>
    </xf>
    <xf numFmtId="44" fontId="8" fillId="2" borderId="0" xfId="6" applyNumberFormat="1" applyFont="1" applyFill="1" applyAlignment="1">
      <alignment horizontal="center" vertical="center"/>
    </xf>
    <xf numFmtId="44" fontId="8" fillId="2" borderId="0" xfId="6" applyNumberFormat="1" applyFont="1" applyFill="1" applyAlignment="1">
      <alignment vertical="center"/>
    </xf>
    <xf numFmtId="0" fontId="13" fillId="11" borderId="11" xfId="4" applyFont="1" applyFill="1" applyBorder="1" applyAlignment="1">
      <alignment horizontal="left" vertical="center" wrapText="1"/>
    </xf>
    <xf numFmtId="0" fontId="9" fillId="0" borderId="0" xfId="4" applyFont="1" applyBorder="1" applyAlignment="1">
      <alignment horizontal="center" vertical="center"/>
    </xf>
    <xf numFmtId="0" fontId="9" fillId="0" borderId="0" xfId="4" applyFont="1" applyBorder="1" applyAlignment="1">
      <alignment horizontal="left" vertical="center"/>
    </xf>
    <xf numFmtId="17" fontId="9" fillId="2" borderId="1" xfId="4" applyNumberFormat="1" applyFont="1" applyFill="1" applyBorder="1" applyAlignment="1">
      <alignment horizontal="center" vertical="center" wrapText="1"/>
    </xf>
    <xf numFmtId="14" fontId="20" fillId="0" borderId="1" xfId="0" applyNumberFormat="1" applyFont="1" applyBorder="1"/>
    <xf numFmtId="0" fontId="20" fillId="2" borderId="1" xfId="0" applyFont="1" applyFill="1" applyBorder="1"/>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Border="1" applyAlignment="1">
      <alignment horizontal="left" vertical="center"/>
    </xf>
    <xf numFmtId="0" fontId="9" fillId="0" borderId="0" xfId="4" applyFont="1" applyAlignment="1">
      <alignment horizontal="center" vertical="center"/>
    </xf>
    <xf numFmtId="4" fontId="9" fillId="0" borderId="0" xfId="1" applyNumberFormat="1" applyFont="1" applyAlignment="1">
      <alignment vertical="center"/>
    </xf>
    <xf numFmtId="44" fontId="15" fillId="0" borderId="0" xfId="4" applyNumberFormat="1" applyFont="1" applyAlignment="1">
      <alignment vertical="center"/>
    </xf>
    <xf numFmtId="0" fontId="14" fillId="4" borderId="0" xfId="4" applyFont="1" applyFill="1" applyAlignment="1">
      <alignment vertical="center"/>
    </xf>
    <xf numFmtId="43" fontId="9" fillId="2" borderId="13" xfId="1" applyFont="1" applyFill="1" applyBorder="1" applyAlignment="1">
      <alignment horizontal="center" vertical="center"/>
    </xf>
    <xf numFmtId="44" fontId="17" fillId="0" borderId="0" xfId="4" applyNumberFormat="1" applyFont="1" applyAlignment="1">
      <alignment vertical="center"/>
    </xf>
    <xf numFmtId="0" fontId="9" fillId="0" borderId="0" xfId="4" applyFont="1" applyBorder="1" applyAlignment="1">
      <alignment horizontal="left"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0" fontId="9" fillId="0" borderId="0" xfId="4" applyFont="1" applyAlignment="1">
      <alignment horizontal="center" vertical="center"/>
    </xf>
    <xf numFmtId="43" fontId="9" fillId="7" borderId="1" xfId="1" applyFont="1" applyFill="1" applyBorder="1" applyAlignment="1">
      <alignment horizontal="center" vertical="center"/>
    </xf>
    <xf numFmtId="43" fontId="13" fillId="2" borderId="1" xfId="4" applyNumberFormat="1" applyFont="1" applyFill="1" applyBorder="1" applyAlignment="1">
      <alignment horizontal="center" vertical="center" wrapText="1"/>
    </xf>
    <xf numFmtId="0" fontId="9" fillId="2" borderId="6" xfId="6" applyFont="1" applyFill="1" applyBorder="1" applyAlignment="1">
      <alignment vertical="center"/>
    </xf>
    <xf numFmtId="0" fontId="9" fillId="2" borderId="0" xfId="4" applyFont="1" applyFill="1" applyBorder="1" applyAlignment="1">
      <alignment vertical="center"/>
    </xf>
    <xf numFmtId="44" fontId="9" fillId="2" borderId="0" xfId="4" applyNumberFormat="1" applyFont="1" applyFill="1" applyBorder="1" applyAlignment="1">
      <alignment vertical="center"/>
    </xf>
    <xf numFmtId="0" fontId="12" fillId="2" borderId="0" xfId="4" applyFont="1" applyFill="1" applyBorder="1" applyAlignment="1">
      <alignment vertical="center"/>
    </xf>
    <xf numFmtId="44" fontId="12" fillId="2" borderId="0" xfId="4" applyNumberFormat="1" applyFont="1" applyFill="1" applyBorder="1" applyAlignment="1">
      <alignment vertical="center"/>
    </xf>
    <xf numFmtId="0" fontId="18" fillId="0" borderId="1" xfId="6" applyFont="1" applyBorder="1" applyAlignment="1">
      <alignment horizontal="left" vertical="center"/>
    </xf>
    <xf numFmtId="0" fontId="18" fillId="0" borderId="1" xfId="6" applyFont="1" applyBorder="1" applyAlignment="1">
      <alignment horizontal="left" vertical="center" wrapText="1"/>
    </xf>
    <xf numFmtId="0" fontId="13" fillId="12" borderId="0" xfId="4" applyFont="1" applyFill="1" applyAlignment="1">
      <alignment vertical="center"/>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43" fontId="13" fillId="3" borderId="20" xfId="1" applyFont="1" applyFill="1" applyBorder="1" applyAlignment="1">
      <alignment horizontal="center" vertical="center"/>
    </xf>
    <xf numFmtId="44" fontId="13" fillId="2" borderId="0" xfId="2" applyFont="1" applyFill="1" applyAlignment="1">
      <alignment vertical="center"/>
    </xf>
    <xf numFmtId="44" fontId="13" fillId="0" borderId="0" xfId="2" applyFont="1" applyAlignment="1">
      <alignment vertical="center"/>
    </xf>
    <xf numFmtId="44" fontId="13" fillId="2" borderId="1" xfId="1" applyNumberFormat="1" applyFont="1" applyFill="1" applyBorder="1" applyAlignment="1">
      <alignment horizontal="center" vertical="center" wrapText="1"/>
    </xf>
    <xf numFmtId="44" fontId="11" fillId="13" borderId="0" xfId="4" applyNumberFormat="1" applyFont="1" applyFill="1" applyAlignment="1">
      <alignment vertical="center"/>
    </xf>
    <xf numFmtId="0" fontId="9" fillId="0" borderId="0" xfId="4" applyFont="1" applyAlignment="1">
      <alignment horizontal="center" vertical="center"/>
    </xf>
    <xf numFmtId="0" fontId="9" fillId="2" borderId="3" xfId="4" applyFont="1" applyFill="1" applyBorder="1" applyAlignment="1">
      <alignment horizontal="center" vertical="center" wrapText="1"/>
    </xf>
    <xf numFmtId="0" fontId="9" fillId="2" borderId="6" xfId="4" applyFont="1" applyFill="1" applyBorder="1" applyAlignment="1">
      <alignment horizontal="center" vertical="center" wrapText="1"/>
    </xf>
    <xf numFmtId="0" fontId="13" fillId="2" borderId="6" xfId="1" applyNumberFormat="1" applyFont="1" applyFill="1" applyBorder="1" applyAlignment="1">
      <alignment horizontal="center" vertical="center" wrapText="1"/>
    </xf>
    <xf numFmtId="43" fontId="9" fillId="2" borderId="0" xfId="1" applyFont="1" applyFill="1" applyBorder="1" applyAlignment="1">
      <alignment horizontal="center" vertical="center"/>
    </xf>
    <xf numFmtId="44" fontId="9" fillId="0" borderId="0" xfId="2" applyFont="1" applyAlignment="1">
      <alignment vertical="center"/>
    </xf>
    <xf numFmtId="44" fontId="13" fillId="0" borderId="0" xfId="2" applyFont="1" applyAlignment="1">
      <alignment horizontal="center" vertical="center"/>
    </xf>
    <xf numFmtId="44" fontId="9" fillId="0" borderId="0" xfId="4" applyNumberFormat="1" applyFont="1" applyAlignment="1">
      <alignment vertical="center"/>
    </xf>
    <xf numFmtId="0" fontId="9" fillId="15" borderId="0" xfId="4" applyFont="1" applyFill="1" applyAlignment="1">
      <alignment vertical="center"/>
    </xf>
    <xf numFmtId="43" fontId="13" fillId="2" borderId="1" xfId="1" applyNumberFormat="1" applyFont="1" applyFill="1" applyBorder="1" applyAlignment="1">
      <alignment horizontal="center" vertical="center" wrapText="1"/>
    </xf>
    <xf numFmtId="0" fontId="9" fillId="0" borderId="0" xfId="4" applyFont="1" applyBorder="1" applyAlignment="1">
      <alignment horizontal="center" vertical="center"/>
    </xf>
    <xf numFmtId="0" fontId="9" fillId="0" borderId="0" xfId="4" applyFont="1" applyAlignment="1">
      <alignment horizontal="center" vertical="center"/>
    </xf>
    <xf numFmtId="4" fontId="9" fillId="0" borderId="0" xfId="4" applyNumberFormat="1" applyFont="1" applyBorder="1" applyAlignment="1">
      <alignment horizontal="center" vertical="center"/>
    </xf>
    <xf numFmtId="0" fontId="9" fillId="0" borderId="0" xfId="4" applyFont="1" applyBorder="1" applyAlignment="1">
      <alignment horizontal="left" vertical="center"/>
    </xf>
    <xf numFmtId="0" fontId="9" fillId="0" borderId="0" xfId="4" applyFont="1" applyBorder="1" applyAlignment="1">
      <alignment horizontal="left" vertical="center"/>
    </xf>
    <xf numFmtId="0" fontId="9" fillId="6" borderId="3" xfId="4" applyFont="1" applyFill="1" applyBorder="1" applyAlignment="1">
      <alignment horizontal="center" vertical="center" wrapText="1"/>
    </xf>
    <xf numFmtId="0" fontId="9" fillId="6" borderId="6" xfId="4" applyFont="1" applyFill="1" applyBorder="1" applyAlignment="1">
      <alignment horizontal="center" vertical="center" wrapText="1"/>
    </xf>
    <xf numFmtId="0" fontId="9" fillId="6" borderId="7" xfId="4" applyFont="1" applyFill="1" applyBorder="1" applyAlignment="1">
      <alignment horizontal="center" vertical="center" wrapText="1"/>
    </xf>
    <xf numFmtId="0" fontId="9" fillId="6" borderId="15" xfId="4" applyFont="1" applyFill="1" applyBorder="1" applyAlignment="1">
      <alignment horizontal="center" vertical="center" wrapText="1"/>
    </xf>
    <xf numFmtId="0" fontId="9" fillId="6" borderId="16" xfId="4" applyFont="1" applyFill="1" applyBorder="1" applyAlignment="1">
      <alignment horizontal="center" vertical="center" wrapText="1"/>
    </xf>
    <xf numFmtId="0" fontId="9" fillId="6" borderId="17" xfId="4" applyFont="1" applyFill="1" applyBorder="1" applyAlignment="1">
      <alignment horizontal="center" vertical="center" wrapText="1"/>
    </xf>
    <xf numFmtId="0" fontId="9" fillId="0" borderId="0" xfId="4" applyFont="1" applyBorder="1" applyAlignment="1">
      <alignment horizontal="center" vertical="center"/>
    </xf>
    <xf numFmtId="4" fontId="9" fillId="0" borderId="0" xfId="4" applyNumberFormat="1" applyFont="1" applyBorder="1" applyAlignment="1">
      <alignment horizontal="center" vertical="center"/>
    </xf>
    <xf numFmtId="4" fontId="9" fillId="2" borderId="0" xfId="4" applyNumberFormat="1" applyFont="1" applyFill="1" applyBorder="1" applyAlignment="1">
      <alignment horizontal="center" vertical="center"/>
    </xf>
    <xf numFmtId="0" fontId="9" fillId="6" borderId="24" xfId="4" applyFont="1" applyFill="1" applyBorder="1" applyAlignment="1">
      <alignment horizontal="center" vertical="center" wrapText="1"/>
    </xf>
    <xf numFmtId="0" fontId="9" fillId="6" borderId="0" xfId="4" applyFont="1" applyFill="1" applyBorder="1" applyAlignment="1">
      <alignment horizontal="center" vertical="center" wrapText="1"/>
    </xf>
    <xf numFmtId="0" fontId="9" fillId="6" borderId="25" xfId="4" applyFont="1" applyFill="1" applyBorder="1" applyAlignment="1">
      <alignment horizontal="center" vertical="center" wrapText="1"/>
    </xf>
    <xf numFmtId="0" fontId="9" fillId="0" borderId="0" xfId="4" applyFont="1" applyAlignment="1">
      <alignment horizontal="center" vertical="center"/>
    </xf>
    <xf numFmtId="0" fontId="9" fillId="6" borderId="2" xfId="4" applyFont="1" applyFill="1" applyBorder="1" applyAlignment="1">
      <alignment horizontal="center" vertical="center" wrapText="1"/>
    </xf>
    <xf numFmtId="0" fontId="9" fillId="6" borderId="23" xfId="4" applyFont="1" applyFill="1" applyBorder="1" applyAlignment="1">
      <alignment horizontal="center" vertical="center" wrapText="1"/>
    </xf>
    <xf numFmtId="0" fontId="9" fillId="6" borderId="22" xfId="4" applyFont="1" applyFill="1" applyBorder="1" applyAlignment="1">
      <alignment horizontal="center" vertical="center" wrapText="1"/>
    </xf>
    <xf numFmtId="0" fontId="13" fillId="2" borderId="5" xfId="4" applyFont="1" applyFill="1" applyBorder="1" applyAlignment="1">
      <alignment horizontal="center" vertical="center" wrapText="1"/>
    </xf>
    <xf numFmtId="0" fontId="9" fillId="0" borderId="30" xfId="4" applyFont="1" applyBorder="1" applyAlignment="1">
      <alignment vertical="center"/>
    </xf>
    <xf numFmtId="44" fontId="13" fillId="0" borderId="1" xfId="4" applyNumberFormat="1" applyFont="1" applyBorder="1" applyAlignment="1">
      <alignment horizontal="center" vertical="center" wrapText="1"/>
    </xf>
    <xf numFmtId="44" fontId="13" fillId="2" borderId="1" xfId="4" applyNumberFormat="1" applyFont="1" applyFill="1" applyBorder="1" applyAlignment="1">
      <alignment horizontal="center" vertical="center" wrapText="1"/>
    </xf>
    <xf numFmtId="0" fontId="13" fillId="14" borderId="0" xfId="4" applyFont="1" applyFill="1" applyAlignment="1">
      <alignment vertical="center"/>
    </xf>
    <xf numFmtId="0" fontId="9" fillId="14" borderId="0" xfId="4" applyFont="1" applyFill="1" applyAlignment="1">
      <alignment vertical="center"/>
    </xf>
    <xf numFmtId="16" fontId="9" fillId="14" borderId="0" xfId="4" applyNumberFormat="1" applyFont="1" applyFill="1" applyAlignment="1">
      <alignment vertical="center"/>
    </xf>
    <xf numFmtId="44" fontId="13" fillId="0" borderId="1" xfId="4" applyNumberFormat="1" applyFont="1" applyBorder="1" applyAlignment="1">
      <alignment horizontal="center" vertical="center"/>
    </xf>
    <xf numFmtId="0" fontId="13" fillId="16" borderId="0" xfId="4" applyFont="1" applyFill="1" applyAlignment="1">
      <alignment vertical="center"/>
    </xf>
    <xf numFmtId="0" fontId="13" fillId="15" borderId="0" xfId="4" applyFont="1" applyFill="1" applyAlignment="1">
      <alignment vertical="center"/>
    </xf>
    <xf numFmtId="43" fontId="13" fillId="15" borderId="0" xfId="4" applyNumberFormat="1" applyFont="1" applyFill="1" applyAlignment="1">
      <alignment vertical="center"/>
    </xf>
    <xf numFmtId="44" fontId="20" fillId="0" borderId="0" xfId="0" applyNumberFormat="1" applyFont="1"/>
    <xf numFmtId="0" fontId="26" fillId="15" borderId="0" xfId="4" applyFont="1" applyFill="1" applyAlignment="1">
      <alignment vertical="center"/>
    </xf>
    <xf numFmtId="43" fontId="13" fillId="14" borderId="0" xfId="1" applyFont="1" applyFill="1" applyAlignment="1">
      <alignment vertical="center"/>
    </xf>
    <xf numFmtId="14" fontId="13" fillId="0" borderId="5" xfId="4" applyNumberFormat="1" applyFont="1" applyBorder="1" applyAlignment="1">
      <alignment horizontal="center" vertical="center" wrapText="1"/>
    </xf>
    <xf numFmtId="43" fontId="9" fillId="11" borderId="8" xfId="1" applyFont="1" applyFill="1" applyBorder="1" applyAlignment="1">
      <alignment horizontal="center" vertical="center"/>
    </xf>
    <xf numFmtId="0" fontId="13" fillId="17" borderId="1" xfId="4" applyFont="1" applyFill="1" applyBorder="1" applyAlignment="1">
      <alignment horizontal="center" vertical="center" wrapText="1"/>
    </xf>
    <xf numFmtId="0" fontId="13" fillId="17" borderId="1" xfId="4" applyNumberFormat="1" applyFont="1" applyFill="1" applyBorder="1" applyAlignment="1">
      <alignment horizontal="center" vertical="center"/>
    </xf>
    <xf numFmtId="0" fontId="13" fillId="17" borderId="1" xfId="4" applyFont="1" applyFill="1" applyBorder="1" applyAlignment="1">
      <alignment horizontal="center" vertical="center"/>
    </xf>
    <xf numFmtId="0" fontId="13" fillId="17" borderId="1" xfId="4" applyFont="1" applyFill="1" applyBorder="1" applyAlignment="1">
      <alignment horizontal="left" vertical="center" wrapText="1"/>
    </xf>
    <xf numFmtId="14" fontId="13" fillId="17" borderId="1" xfId="4" applyNumberFormat="1" applyFont="1" applyFill="1" applyBorder="1" applyAlignment="1">
      <alignment horizontal="center" vertical="center"/>
    </xf>
    <xf numFmtId="44" fontId="13" fillId="17" borderId="1" xfId="2" applyFont="1" applyFill="1" applyBorder="1" applyAlignment="1">
      <alignment horizontal="center" vertical="center"/>
    </xf>
    <xf numFmtId="0" fontId="13" fillId="17" borderId="0" xfId="4" applyFont="1" applyFill="1" applyAlignment="1">
      <alignment vertical="center"/>
    </xf>
    <xf numFmtId="43" fontId="13" fillId="17" borderId="0" xfId="4" applyNumberFormat="1" applyFont="1" applyFill="1" applyAlignment="1">
      <alignment vertical="center"/>
    </xf>
    <xf numFmtId="0" fontId="13" fillId="17" borderId="1" xfId="4" applyFont="1" applyFill="1" applyBorder="1" applyAlignment="1">
      <alignment horizontal="center" vertical="center" textRotation="255" wrapText="1"/>
    </xf>
    <xf numFmtId="0" fontId="13" fillId="17" borderId="11" xfId="4" applyFont="1" applyFill="1" applyBorder="1" applyAlignment="1">
      <alignment horizontal="left" vertical="center" wrapText="1"/>
    </xf>
    <xf numFmtId="14" fontId="13" fillId="17" borderId="5" xfId="4" applyNumberFormat="1" applyFont="1" applyFill="1" applyBorder="1" applyAlignment="1">
      <alignment horizontal="center" vertical="center"/>
    </xf>
    <xf numFmtId="44" fontId="9" fillId="17" borderId="8" xfId="2" applyFont="1" applyFill="1" applyBorder="1" applyAlignment="1">
      <alignment horizontal="center" vertical="center"/>
    </xf>
    <xf numFmtId="0" fontId="13" fillId="17" borderId="9" xfId="4" applyFont="1" applyFill="1" applyBorder="1" applyAlignment="1">
      <alignment horizontal="center" vertical="center" wrapText="1"/>
    </xf>
    <xf numFmtId="0" fontId="13" fillId="17" borderId="3" xfId="4" applyNumberFormat="1" applyFont="1" applyFill="1" applyBorder="1" applyAlignment="1">
      <alignment horizontal="center" vertical="center"/>
    </xf>
    <xf numFmtId="0" fontId="13" fillId="17" borderId="3" xfId="4" applyFont="1" applyFill="1" applyBorder="1" applyAlignment="1">
      <alignment horizontal="center" vertical="center"/>
    </xf>
    <xf numFmtId="0" fontId="13" fillId="17" borderId="11" xfId="4" applyFont="1" applyFill="1" applyBorder="1" applyAlignment="1">
      <alignment horizontal="left" vertical="center"/>
    </xf>
    <xf numFmtId="0" fontId="13" fillId="17" borderId="5" xfId="4" applyFont="1" applyFill="1" applyBorder="1" applyAlignment="1">
      <alignment horizontal="center" vertical="center" wrapText="1"/>
    </xf>
    <xf numFmtId="0" fontId="13" fillId="17" borderId="1" xfId="4" applyFont="1" applyFill="1" applyBorder="1" applyAlignment="1">
      <alignment horizontal="left" vertical="center"/>
    </xf>
    <xf numFmtId="44" fontId="13" fillId="17" borderId="0" xfId="2" applyFont="1" applyFill="1" applyAlignment="1">
      <alignment vertical="center"/>
    </xf>
    <xf numFmtId="0" fontId="27" fillId="0" borderId="19" xfId="6" applyFont="1" applyBorder="1" applyAlignment="1">
      <alignment horizontal="left" vertical="center" wrapText="1"/>
    </xf>
    <xf numFmtId="0" fontId="13" fillId="2" borderId="4" xfId="4" applyFont="1" applyFill="1" applyBorder="1" applyAlignment="1">
      <alignment horizontal="center" vertical="center" wrapText="1"/>
    </xf>
    <xf numFmtId="0" fontId="13" fillId="2" borderId="5" xfId="4" applyFont="1" applyFill="1" applyBorder="1" applyAlignment="1">
      <alignment horizontal="center" vertical="center" wrapText="1"/>
    </xf>
    <xf numFmtId="43" fontId="13" fillId="2" borderId="26" xfId="1" applyFont="1" applyFill="1" applyBorder="1" applyAlignment="1">
      <alignment horizontal="center" vertical="center"/>
    </xf>
    <xf numFmtId="43" fontId="13" fillId="2" borderId="27" xfId="1" applyFont="1" applyFill="1" applyBorder="1" applyAlignment="1">
      <alignment horizontal="center" vertical="center"/>
    </xf>
    <xf numFmtId="0" fontId="13" fillId="2" borderId="4" xfId="1" applyNumberFormat="1" applyFont="1" applyFill="1" applyBorder="1" applyAlignment="1">
      <alignment horizontal="center" vertical="center" wrapText="1"/>
    </xf>
    <xf numFmtId="0" fontId="13" fillId="2" borderId="5" xfId="1" applyNumberFormat="1" applyFont="1" applyFill="1" applyBorder="1" applyAlignment="1">
      <alignment horizontal="center" vertical="center" wrapText="1"/>
    </xf>
    <xf numFmtId="14" fontId="13" fillId="2" borderId="4" xfId="4" applyNumberFormat="1" applyFont="1" applyFill="1" applyBorder="1" applyAlignment="1">
      <alignment horizontal="center" vertical="center" wrapText="1"/>
    </xf>
    <xf numFmtId="14" fontId="13" fillId="2" borderId="5" xfId="4" applyNumberFormat="1" applyFont="1" applyFill="1" applyBorder="1" applyAlignment="1">
      <alignment horizontal="center" vertical="center" wrapText="1"/>
    </xf>
    <xf numFmtId="4" fontId="9" fillId="0" borderId="0" xfId="4" applyNumberFormat="1" applyFont="1" applyBorder="1" applyAlignment="1">
      <alignment horizontal="center" vertical="center"/>
    </xf>
    <xf numFmtId="0" fontId="9" fillId="6" borderId="3" xfId="4" applyFont="1" applyFill="1" applyBorder="1" applyAlignment="1">
      <alignment horizontal="center" vertical="center" wrapText="1"/>
    </xf>
    <xf numFmtId="0" fontId="9" fillId="6" borderId="6" xfId="4" applyFont="1" applyFill="1" applyBorder="1" applyAlignment="1">
      <alignment horizontal="center" vertical="center" wrapText="1"/>
    </xf>
    <xf numFmtId="0" fontId="9" fillId="6" borderId="7" xfId="4" applyFont="1" applyFill="1" applyBorder="1" applyAlignment="1">
      <alignment horizontal="center" vertical="center" wrapText="1"/>
    </xf>
    <xf numFmtId="0" fontId="9" fillId="6" borderId="15" xfId="4" applyFont="1" applyFill="1" applyBorder="1" applyAlignment="1">
      <alignment horizontal="center" vertical="center" wrapText="1"/>
    </xf>
    <xf numFmtId="0" fontId="9" fillId="6" borderId="16" xfId="4" applyFont="1" applyFill="1" applyBorder="1" applyAlignment="1">
      <alignment horizontal="center" vertical="center" wrapText="1"/>
    </xf>
    <xf numFmtId="0" fontId="9" fillId="6" borderId="17" xfId="4" applyFont="1" applyFill="1" applyBorder="1" applyAlignment="1">
      <alignment horizontal="center" vertical="center" wrapText="1"/>
    </xf>
    <xf numFmtId="0" fontId="9" fillId="0" borderId="0" xfId="4" applyFont="1" applyBorder="1" applyAlignment="1">
      <alignment horizontal="left" vertical="center"/>
    </xf>
    <xf numFmtId="0" fontId="9" fillId="0" borderId="0" xfId="4" applyFont="1" applyBorder="1" applyAlignment="1">
      <alignment horizontal="center" vertical="center"/>
    </xf>
    <xf numFmtId="0" fontId="9" fillId="0" borderId="0" xfId="4" applyFont="1" applyAlignment="1">
      <alignment horizontal="center" vertical="center"/>
    </xf>
    <xf numFmtId="4" fontId="9" fillId="2" borderId="0" xfId="4" applyNumberFormat="1" applyFont="1" applyFill="1" applyBorder="1" applyAlignment="1">
      <alignment horizontal="center" vertical="center"/>
    </xf>
    <xf numFmtId="0" fontId="9" fillId="6" borderId="24" xfId="4" applyFont="1" applyFill="1" applyBorder="1" applyAlignment="1">
      <alignment horizontal="center" vertical="center" wrapText="1"/>
    </xf>
    <xf numFmtId="0" fontId="9" fillId="6" borderId="0" xfId="4" applyFont="1" applyFill="1" applyBorder="1" applyAlignment="1">
      <alignment horizontal="center" vertical="center" wrapText="1"/>
    </xf>
    <xf numFmtId="0" fontId="9" fillId="6" borderId="25" xfId="4" applyFont="1" applyFill="1" applyBorder="1" applyAlignment="1">
      <alignment horizontal="center" vertical="center" wrapText="1"/>
    </xf>
    <xf numFmtId="0" fontId="9" fillId="6" borderId="22"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9" fillId="6" borderId="23" xfId="4" applyFont="1" applyFill="1" applyBorder="1" applyAlignment="1">
      <alignment horizontal="center" vertical="center" wrapText="1"/>
    </xf>
    <xf numFmtId="0" fontId="9" fillId="5" borderId="3" xfId="4" applyFont="1" applyFill="1" applyBorder="1" applyAlignment="1">
      <alignment horizontal="center" vertical="center" wrapText="1"/>
    </xf>
    <xf numFmtId="0" fontId="9" fillId="5" borderId="6" xfId="4" applyFont="1" applyFill="1" applyBorder="1" applyAlignment="1">
      <alignment horizontal="center" vertical="center" wrapText="1"/>
    </xf>
    <xf numFmtId="0" fontId="9" fillId="5" borderId="21" xfId="4" applyFont="1" applyFill="1" applyBorder="1" applyAlignment="1">
      <alignment horizontal="center" vertical="center" wrapText="1"/>
    </xf>
    <xf numFmtId="0" fontId="9" fillId="6" borderId="1" xfId="4" applyFont="1" applyFill="1" applyBorder="1" applyAlignment="1">
      <alignment horizontal="center" vertical="center" wrapText="1"/>
    </xf>
    <xf numFmtId="17" fontId="9" fillId="6" borderId="22" xfId="4" applyNumberFormat="1"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21" xfId="4" applyFont="1" applyFill="1" applyBorder="1" applyAlignment="1">
      <alignment horizontal="center" vertical="center" wrapText="1"/>
    </xf>
    <xf numFmtId="0" fontId="6" fillId="2" borderId="0" xfId="4" applyFont="1" applyFill="1" applyAlignment="1">
      <alignment horizontal="left" vertical="center"/>
    </xf>
    <xf numFmtId="0" fontId="5" fillId="2" borderId="0" xfId="4" applyFont="1" applyFill="1" applyAlignment="1">
      <alignment horizontal="left" vertical="center" wrapText="1"/>
    </xf>
    <xf numFmtId="44" fontId="6" fillId="2" borderId="0" xfId="4" applyNumberFormat="1" applyFont="1" applyFill="1" applyAlignment="1">
      <alignment horizontal="left" vertical="center" wrapText="1"/>
    </xf>
    <xf numFmtId="0" fontId="6" fillId="2" borderId="0" xfId="4" applyFont="1" applyFill="1" applyAlignment="1">
      <alignment horizontal="left" vertical="center" wrapText="1"/>
    </xf>
    <xf numFmtId="0" fontId="16" fillId="2" borderId="0" xfId="4" applyFont="1" applyFill="1" applyAlignment="1">
      <alignment horizontal="center" vertical="center"/>
    </xf>
    <xf numFmtId="4" fontId="16" fillId="2" borderId="0" xfId="4" applyNumberFormat="1" applyFont="1" applyFill="1" applyBorder="1" applyAlignment="1">
      <alignment horizontal="center" vertical="center"/>
    </xf>
    <xf numFmtId="4" fontId="16" fillId="0" borderId="0" xfId="4" applyNumberFormat="1" applyFont="1" applyBorder="1" applyAlignment="1">
      <alignment horizontal="center" vertical="center"/>
    </xf>
    <xf numFmtId="0" fontId="16" fillId="0" borderId="0" xfId="4" applyFont="1" applyAlignment="1">
      <alignment horizontal="center" vertical="center"/>
    </xf>
    <xf numFmtId="0" fontId="2" fillId="2" borderId="0" xfId="4" applyFont="1" applyFill="1" applyAlignment="1">
      <alignment horizontal="center" vertical="center"/>
    </xf>
    <xf numFmtId="0" fontId="2" fillId="2" borderId="0" xfId="4" applyFont="1" applyFill="1" applyAlignment="1">
      <alignment horizontal="center" vertical="center" wrapText="1"/>
    </xf>
    <xf numFmtId="4" fontId="12" fillId="2" borderId="0" xfId="4" applyNumberFormat="1" applyFont="1" applyFill="1" applyBorder="1" applyAlignment="1">
      <alignment horizontal="center" vertical="center"/>
    </xf>
    <xf numFmtId="4" fontId="15" fillId="0" borderId="0" xfId="4" applyNumberFormat="1" applyFont="1" applyBorder="1" applyAlignment="1">
      <alignment horizontal="center" vertical="center"/>
    </xf>
    <xf numFmtId="0" fontId="9" fillId="17" borderId="3" xfId="4" applyFont="1" applyFill="1" applyBorder="1" applyAlignment="1">
      <alignment horizontal="center" vertical="center" wrapText="1"/>
    </xf>
    <xf numFmtId="0" fontId="9" fillId="17" borderId="6" xfId="4" applyFont="1" applyFill="1" applyBorder="1" applyAlignment="1">
      <alignment horizontal="center" vertical="center" wrapText="1"/>
    </xf>
    <xf numFmtId="0" fontId="9" fillId="17" borderId="7" xfId="4" applyFont="1" applyFill="1" applyBorder="1" applyAlignment="1">
      <alignment horizontal="center" vertical="center" wrapText="1"/>
    </xf>
    <xf numFmtId="0" fontId="9" fillId="9" borderId="28" xfId="4" applyFont="1" applyFill="1" applyBorder="1" applyAlignment="1">
      <alignment horizontal="center"/>
    </xf>
    <xf numFmtId="0" fontId="9" fillId="9" borderId="29" xfId="4" applyFont="1" applyFill="1" applyBorder="1" applyAlignment="1">
      <alignment horizontal="center"/>
    </xf>
    <xf numFmtId="0" fontId="9" fillId="0" borderId="30" xfId="4" applyFont="1" applyBorder="1" applyAlignment="1">
      <alignment horizontal="center" vertical="center"/>
    </xf>
    <xf numFmtId="4" fontId="9" fillId="0" borderId="30" xfId="4" applyNumberFormat="1" applyFont="1" applyBorder="1" applyAlignment="1">
      <alignment horizontal="center" vertical="center"/>
    </xf>
    <xf numFmtId="0" fontId="12" fillId="2" borderId="0" xfId="4" applyFont="1" applyFill="1" applyBorder="1" applyAlignment="1">
      <alignment horizontal="left" vertical="center"/>
    </xf>
    <xf numFmtId="0" fontId="2" fillId="2" borderId="0" xfId="6" applyFont="1" applyFill="1" applyAlignment="1">
      <alignment horizontal="center" vertical="center"/>
    </xf>
    <xf numFmtId="0" fontId="2" fillId="2" borderId="0" xfId="6" applyFont="1" applyFill="1" applyAlignment="1">
      <alignment horizontal="center" vertical="center" wrapText="1"/>
    </xf>
  </cellXfs>
  <cellStyles count="7">
    <cellStyle name="Millares" xfId="1" builtinId="3"/>
    <cellStyle name="Moneda" xfId="2" builtinId="4"/>
    <cellStyle name="Moneda 4" xfId="3"/>
    <cellStyle name="Normal" xfId="0" builtinId="0"/>
    <cellStyle name="Normal 2" xfId="4"/>
    <cellStyle name="Normal 2 2" xfId="5"/>
    <cellStyle name="Normal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14</xdr:col>
      <xdr:colOff>685800</xdr:colOff>
      <xdr:row>0</xdr:row>
      <xdr:rowOff>95250</xdr:rowOff>
    </xdr:from>
    <xdr:to>
      <xdr:col>15</xdr:col>
      <xdr:colOff>657225</xdr:colOff>
      <xdr:row>2</xdr:row>
      <xdr:rowOff>9525</xdr:rowOff>
    </xdr:to>
    <xdr:sp macro="" textlink="">
      <xdr:nvSpPr>
        <xdr:cNvPr id="2" name="3 Rectángulo redondeado">
          <a:extLst>
            <a:ext uri="{FF2B5EF4-FFF2-40B4-BE49-F238E27FC236}">
              <a16:creationId xmlns:a16="http://schemas.microsoft.com/office/drawing/2014/main" id="{00000000-0008-0000-0700-000004000000}"/>
            </a:ext>
          </a:extLst>
        </xdr:cNvPr>
        <xdr:cNvSpPr/>
      </xdr:nvSpPr>
      <xdr:spPr>
        <a:xfrm>
          <a:off x="12220575" y="95250"/>
          <a:ext cx="800100" cy="352425"/>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r>
            <a:rPr lang="es-MX" sz="1400" b="1">
              <a:ln w="3175">
                <a:noFill/>
              </a:ln>
              <a:latin typeface="Arial Narrow" pitchFamily="34" charset="0"/>
            </a:rPr>
            <a:t>FR.07</a:t>
          </a:r>
        </a:p>
      </xdr:txBody>
    </xdr:sp>
    <xdr:clientData/>
  </xdr:twoCellAnchor>
  <xdr:twoCellAnchor editAs="oneCell">
    <xdr:from>
      <xdr:col>1</xdr:col>
      <xdr:colOff>76199</xdr:colOff>
      <xdr:row>0</xdr:row>
      <xdr:rowOff>0</xdr:rowOff>
    </xdr:from>
    <xdr:to>
      <xdr:col>3</xdr:col>
      <xdr:colOff>57750</xdr:colOff>
      <xdr:row>2</xdr:row>
      <xdr:rowOff>221115</xdr:rowOff>
    </xdr:to>
    <xdr:pic>
      <xdr:nvPicPr>
        <xdr:cNvPr id="3" name="1 Imagen">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0"/>
          <a:ext cx="2140403" cy="659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17</xdr:row>
      <xdr:rowOff>0</xdr:rowOff>
    </xdr:from>
    <xdr:to>
      <xdr:col>6</xdr:col>
      <xdr:colOff>723900</xdr:colOff>
      <xdr:row>112</xdr:row>
      <xdr:rowOff>58942</xdr:rowOff>
    </xdr:to>
    <xdr:sp macro="" textlink="">
      <xdr:nvSpPr>
        <xdr:cNvPr id="2" name="AutoShape 1">
          <a:extLst>
            <a:ext uri="{FF2B5EF4-FFF2-40B4-BE49-F238E27FC236}">
              <a16:creationId xmlns:a16="http://schemas.microsoft.com/office/drawing/2014/main" id="{9CBA03A3-D4E7-4F17-9497-B78BD25A23D7}"/>
            </a:ext>
          </a:extLst>
        </xdr:cNvPr>
        <xdr:cNvSpPr>
          <a:spLocks noChangeAspect="1" noChangeArrowheads="1"/>
        </xdr:cNvSpPr>
      </xdr:nvSpPr>
      <xdr:spPr bwMode="auto">
        <a:xfrm>
          <a:off x="3819525" y="4171950"/>
          <a:ext cx="7239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95</xdr:row>
      <xdr:rowOff>0</xdr:rowOff>
    </xdr:from>
    <xdr:to>
      <xdr:col>6</xdr:col>
      <xdr:colOff>723900</xdr:colOff>
      <xdr:row>112</xdr:row>
      <xdr:rowOff>184391</xdr:rowOff>
    </xdr:to>
    <xdr:sp macro="" textlink="">
      <xdr:nvSpPr>
        <xdr:cNvPr id="3" name="AutoShape 1">
          <a:extLst>
            <a:ext uri="{FF2B5EF4-FFF2-40B4-BE49-F238E27FC236}">
              <a16:creationId xmlns:a16="http://schemas.microsoft.com/office/drawing/2014/main" id="{0D0A66CC-7F35-4726-B5CE-1055DC0DBE58}"/>
            </a:ext>
          </a:extLst>
        </xdr:cNvPr>
        <xdr:cNvSpPr>
          <a:spLocks noChangeAspect="1" noChangeArrowheads="1"/>
        </xdr:cNvSpPr>
      </xdr:nvSpPr>
      <xdr:spPr bwMode="auto">
        <a:xfrm>
          <a:off x="3819525" y="33889950"/>
          <a:ext cx="723900" cy="429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400050</xdr:colOff>
      <xdr:row>1</xdr:row>
      <xdr:rowOff>47626</xdr:rowOff>
    </xdr:from>
    <xdr:to>
      <xdr:col>14</xdr:col>
      <xdr:colOff>0</xdr:colOff>
      <xdr:row>2</xdr:row>
      <xdr:rowOff>123826</xdr:rowOff>
    </xdr:to>
    <xdr:sp macro="" textlink="">
      <xdr:nvSpPr>
        <xdr:cNvPr id="2" name="3 Rectángulo redondeado">
          <a:extLst>
            <a:ext uri="{FF2B5EF4-FFF2-40B4-BE49-F238E27FC236}">
              <a16:creationId xmlns:a16="http://schemas.microsoft.com/office/drawing/2014/main" id="{00000000-0008-0000-0F00-000004000000}"/>
            </a:ext>
          </a:extLst>
        </xdr:cNvPr>
        <xdr:cNvSpPr/>
      </xdr:nvSpPr>
      <xdr:spPr>
        <a:xfrm>
          <a:off x="11229975" y="257176"/>
          <a:ext cx="685800" cy="304800"/>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ctr"/>
          <a:r>
            <a:rPr lang="es-MX" sz="1400" b="1">
              <a:ln w="3175">
                <a:noFill/>
              </a:ln>
              <a:latin typeface="Arial Narrow" pitchFamily="34" charset="0"/>
            </a:rPr>
            <a:t>FR.07</a:t>
          </a:r>
        </a:p>
      </xdr:txBody>
    </xdr:sp>
    <xdr:clientData/>
  </xdr:twoCellAnchor>
  <xdr:oneCellAnchor>
    <xdr:from>
      <xdr:col>1</xdr:col>
      <xdr:colOff>38100</xdr:colOff>
      <xdr:row>0</xdr:row>
      <xdr:rowOff>76200</xdr:rowOff>
    </xdr:from>
    <xdr:ext cx="1892301" cy="674687"/>
    <xdr:pic>
      <xdr:nvPicPr>
        <xdr:cNvPr id="3" name="1 Imagen">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1892301" cy="59848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2241"/>
  <sheetViews>
    <sheetView view="pageBreakPreview" topLeftCell="A1175" zoomScale="86" zoomScaleNormal="96" zoomScaleSheetLayoutView="86" workbookViewId="0">
      <selection activeCell="L1199" sqref="L1199"/>
    </sheetView>
  </sheetViews>
  <sheetFormatPr baseColWidth="10" defaultColWidth="26.28515625" defaultRowHeight="9" x14ac:dyDescent="0.15"/>
  <cols>
    <col min="1" max="1" width="9.7109375" style="184" customWidth="1"/>
    <col min="2" max="2" width="4.28515625" style="184" customWidth="1"/>
    <col min="3" max="3" width="4" style="184" customWidth="1"/>
    <col min="4" max="4" width="8" style="184" customWidth="1"/>
    <col min="5" max="5" width="3" style="184" customWidth="1"/>
    <col min="6" max="6" width="11.5703125" style="184" customWidth="1"/>
    <col min="7" max="7" width="19.5703125" style="184" customWidth="1"/>
    <col min="8" max="8" width="17.42578125" style="216" customWidth="1"/>
    <col min="9" max="9" width="11.140625" style="184" customWidth="1"/>
    <col min="10" max="10" width="10.7109375" style="184" customWidth="1"/>
    <col min="11" max="11" width="6" style="201" customWidth="1"/>
    <col min="12" max="12" width="9.85546875" style="202" customWidth="1"/>
    <col min="13" max="13" width="17.28515625" style="216" customWidth="1"/>
    <col min="14" max="16384" width="26.28515625" style="184"/>
  </cols>
  <sheetData>
    <row r="1" spans="1:21" s="74" customFormat="1" x14ac:dyDescent="0.25">
      <c r="A1" s="557" t="s">
        <v>14</v>
      </c>
      <c r="B1" s="557"/>
      <c r="C1" s="557"/>
      <c r="D1" s="557"/>
      <c r="E1" s="557"/>
      <c r="F1" s="70"/>
      <c r="G1" s="71"/>
      <c r="H1" s="83"/>
      <c r="I1" s="279"/>
      <c r="J1" s="279"/>
      <c r="K1" s="72"/>
      <c r="L1" s="73"/>
      <c r="M1" s="164"/>
    </row>
    <row r="2" spans="1:21" s="74" customFormat="1" ht="18" x14ac:dyDescent="0.25">
      <c r="A2" s="75" t="s">
        <v>284</v>
      </c>
      <c r="B2" s="76"/>
      <c r="C2" s="77"/>
      <c r="D2" s="78"/>
      <c r="E2" s="75" t="s">
        <v>285</v>
      </c>
      <c r="F2" s="76"/>
      <c r="G2" s="75" t="s">
        <v>286</v>
      </c>
      <c r="H2" s="209" t="s">
        <v>287</v>
      </c>
      <c r="I2" s="79" t="s">
        <v>288</v>
      </c>
      <c r="J2" s="75"/>
      <c r="K2" s="80"/>
      <c r="L2" s="81"/>
      <c r="M2" s="203" t="s">
        <v>289</v>
      </c>
    </row>
    <row r="3" spans="1:21" s="74" customFormat="1" ht="12.75" customHeight="1" x14ac:dyDescent="0.25">
      <c r="A3" s="82"/>
      <c r="B3" s="83"/>
      <c r="C3" s="84"/>
      <c r="D3" s="279"/>
      <c r="F3" s="70"/>
      <c r="G3" s="71"/>
      <c r="H3" s="83"/>
      <c r="I3" s="279"/>
      <c r="J3" s="279"/>
      <c r="K3" s="72"/>
      <c r="L3" s="73"/>
      <c r="M3" s="164"/>
    </row>
    <row r="4" spans="1:21" s="88" customFormat="1" ht="44.25" customHeight="1" thickBot="1" x14ac:dyDescent="0.3">
      <c r="A4" s="9" t="s">
        <v>2</v>
      </c>
      <c r="B4" s="9" t="s">
        <v>3</v>
      </c>
      <c r="C4" s="85" t="s">
        <v>4</v>
      </c>
      <c r="D4" s="9" t="s">
        <v>5</v>
      </c>
      <c r="E4" s="9" t="s">
        <v>6</v>
      </c>
      <c r="F4" s="9" t="s">
        <v>7</v>
      </c>
      <c r="G4" s="9" t="s">
        <v>8</v>
      </c>
      <c r="H4" s="9" t="s">
        <v>9</v>
      </c>
      <c r="I4" s="9" t="s">
        <v>22</v>
      </c>
      <c r="J4" s="9" t="s">
        <v>10</v>
      </c>
      <c r="K4" s="86" t="s">
        <v>11</v>
      </c>
      <c r="L4" s="87" t="s">
        <v>12</v>
      </c>
      <c r="M4" s="9" t="s">
        <v>13</v>
      </c>
    </row>
    <row r="5" spans="1:21" s="74" customFormat="1" ht="12.75" hidden="1" customHeight="1" thickBot="1" x14ac:dyDescent="0.3">
      <c r="A5" s="554" t="s">
        <v>24</v>
      </c>
      <c r="B5" s="555"/>
      <c r="C5" s="555"/>
      <c r="D5" s="555"/>
      <c r="E5" s="555"/>
      <c r="F5" s="555"/>
      <c r="G5" s="555"/>
      <c r="H5" s="555"/>
      <c r="I5" s="555"/>
      <c r="J5" s="555"/>
      <c r="K5" s="556"/>
      <c r="L5" s="308">
        <f>SUM(L6:L9)</f>
        <v>10000</v>
      </c>
      <c r="M5" s="96"/>
      <c r="N5" s="97"/>
    </row>
    <row r="6" spans="1:21" s="93" customFormat="1" ht="21" hidden="1" customHeight="1" x14ac:dyDescent="0.25">
      <c r="A6" s="69" t="s">
        <v>679</v>
      </c>
      <c r="B6" s="69">
        <v>2</v>
      </c>
      <c r="C6" s="69">
        <v>14</v>
      </c>
      <c r="D6" s="69">
        <v>50</v>
      </c>
      <c r="E6" s="69"/>
      <c r="F6" s="69" t="s">
        <v>680</v>
      </c>
      <c r="G6" s="69" t="s">
        <v>710</v>
      </c>
      <c r="H6" s="69" t="s">
        <v>711</v>
      </c>
      <c r="I6" s="90">
        <v>43514</v>
      </c>
      <c r="J6" s="90">
        <v>43514</v>
      </c>
      <c r="K6" s="91">
        <v>1294</v>
      </c>
      <c r="L6" s="94">
        <f>3712-523.9</f>
        <v>3188.1</v>
      </c>
      <c r="M6" s="69" t="s">
        <v>712</v>
      </c>
      <c r="N6" s="467" t="s">
        <v>719</v>
      </c>
    </row>
    <row r="7" spans="1:21" s="93" customFormat="1" ht="30" hidden="1" customHeight="1" x14ac:dyDescent="0.25">
      <c r="A7" s="69" t="s">
        <v>679</v>
      </c>
      <c r="B7" s="69">
        <v>2</v>
      </c>
      <c r="C7" s="69">
        <v>5</v>
      </c>
      <c r="D7" s="69">
        <v>28</v>
      </c>
      <c r="E7" s="69"/>
      <c r="F7" s="69" t="s">
        <v>680</v>
      </c>
      <c r="G7" s="69" t="s">
        <v>713</v>
      </c>
      <c r="H7" s="69" t="s">
        <v>714</v>
      </c>
      <c r="I7" s="90">
        <v>43518</v>
      </c>
      <c r="J7" s="90">
        <v>43518</v>
      </c>
      <c r="K7" s="91">
        <v>2476</v>
      </c>
      <c r="L7" s="94">
        <v>3099.9</v>
      </c>
      <c r="M7" s="69" t="s">
        <v>712</v>
      </c>
    </row>
    <row r="8" spans="1:21" s="93" customFormat="1" ht="78.75" hidden="1" customHeight="1" x14ac:dyDescent="0.25">
      <c r="A8" s="69" t="s">
        <v>679</v>
      </c>
      <c r="B8" s="69">
        <v>2</v>
      </c>
      <c r="C8" s="69">
        <v>6</v>
      </c>
      <c r="D8" s="69">
        <v>39</v>
      </c>
      <c r="E8" s="69"/>
      <c r="F8" s="69" t="s">
        <v>684</v>
      </c>
      <c r="G8" s="69" t="s">
        <v>715</v>
      </c>
      <c r="H8" s="69" t="s">
        <v>714</v>
      </c>
      <c r="I8" s="90">
        <v>43518</v>
      </c>
      <c r="J8" s="90">
        <v>43518</v>
      </c>
      <c r="K8" s="91">
        <v>2477</v>
      </c>
      <c r="L8" s="94">
        <v>3712</v>
      </c>
      <c r="M8" s="69" t="s">
        <v>712</v>
      </c>
    </row>
    <row r="9" spans="1:21" s="93" customFormat="1" ht="12.75" hidden="1" customHeight="1" x14ac:dyDescent="0.25">
      <c r="A9" s="69"/>
      <c r="B9" s="69"/>
      <c r="C9" s="69"/>
      <c r="D9" s="69"/>
      <c r="E9" s="69"/>
      <c r="F9" s="69"/>
      <c r="G9" s="69"/>
      <c r="H9" s="69"/>
      <c r="I9" s="90"/>
      <c r="J9" s="90"/>
      <c r="K9" s="91"/>
      <c r="L9" s="94"/>
      <c r="M9" s="69"/>
    </row>
    <row r="10" spans="1:21" s="74" customFormat="1" ht="12" hidden="1" customHeight="1" x14ac:dyDescent="0.25">
      <c r="A10" s="554" t="s">
        <v>60</v>
      </c>
      <c r="B10" s="555"/>
      <c r="C10" s="555"/>
      <c r="D10" s="555"/>
      <c r="E10" s="555"/>
      <c r="F10" s="555"/>
      <c r="G10" s="555"/>
      <c r="H10" s="555"/>
      <c r="I10" s="555"/>
      <c r="J10" s="555"/>
      <c r="K10" s="556"/>
      <c r="L10" s="268">
        <f>SUM(L11:L17)</f>
        <v>3950.9</v>
      </c>
      <c r="M10" s="89"/>
    </row>
    <row r="11" spans="1:21" s="93" customFormat="1" ht="34.5" hidden="1" customHeight="1" x14ac:dyDescent="0.25">
      <c r="A11" s="69" t="s">
        <v>679</v>
      </c>
      <c r="B11" s="69">
        <v>3</v>
      </c>
      <c r="C11" s="69">
        <v>5</v>
      </c>
      <c r="D11" s="69">
        <v>27</v>
      </c>
      <c r="E11" s="69"/>
      <c r="F11" s="69" t="s">
        <v>684</v>
      </c>
      <c r="G11" s="69" t="s">
        <v>1057</v>
      </c>
      <c r="H11" s="69" t="s">
        <v>857</v>
      </c>
      <c r="I11" s="90">
        <v>43469</v>
      </c>
      <c r="J11" s="90">
        <v>43469</v>
      </c>
      <c r="K11" s="91" t="s">
        <v>1058</v>
      </c>
      <c r="L11" s="110">
        <v>1160</v>
      </c>
      <c r="M11" s="69" t="s">
        <v>145</v>
      </c>
      <c r="U11" s="93" t="s">
        <v>1665</v>
      </c>
    </row>
    <row r="12" spans="1:21" s="93" customFormat="1" ht="34.5" hidden="1" customHeight="1" x14ac:dyDescent="0.25">
      <c r="A12" s="69" t="s">
        <v>679</v>
      </c>
      <c r="B12" s="69">
        <v>3</v>
      </c>
      <c r="C12" s="69">
        <v>5</v>
      </c>
      <c r="D12" s="69">
        <v>28</v>
      </c>
      <c r="E12" s="69"/>
      <c r="F12" s="69" t="s">
        <v>680</v>
      </c>
      <c r="G12" s="69" t="s">
        <v>1078</v>
      </c>
      <c r="H12" s="69" t="s">
        <v>748</v>
      </c>
      <c r="I12" s="90">
        <v>43474</v>
      </c>
      <c r="J12" s="90">
        <v>43474</v>
      </c>
      <c r="K12" s="91">
        <v>382</v>
      </c>
      <c r="L12" s="110">
        <v>1954.6</v>
      </c>
      <c r="M12" s="69" t="s">
        <v>145</v>
      </c>
    </row>
    <row r="13" spans="1:21" s="93" customFormat="1" ht="34.5" hidden="1" customHeight="1" x14ac:dyDescent="0.25">
      <c r="A13" s="69" t="s">
        <v>679</v>
      </c>
      <c r="B13" s="69">
        <v>3</v>
      </c>
      <c r="C13" s="69">
        <v>20</v>
      </c>
      <c r="D13" s="69">
        <v>82</v>
      </c>
      <c r="E13" s="69"/>
      <c r="F13" s="69" t="s">
        <v>684</v>
      </c>
      <c r="G13" s="69" t="s">
        <v>1079</v>
      </c>
      <c r="H13" s="69" t="s">
        <v>1080</v>
      </c>
      <c r="I13" s="90">
        <v>43533</v>
      </c>
      <c r="J13" s="90">
        <v>43533</v>
      </c>
      <c r="K13" s="91">
        <v>274</v>
      </c>
      <c r="L13" s="110">
        <v>104.4</v>
      </c>
      <c r="M13" s="69" t="s">
        <v>1081</v>
      </c>
    </row>
    <row r="14" spans="1:21" s="93" customFormat="1" ht="34.5" hidden="1" customHeight="1" x14ac:dyDescent="0.25">
      <c r="A14" s="69" t="s">
        <v>679</v>
      </c>
      <c r="B14" s="69">
        <v>3</v>
      </c>
      <c r="C14" s="69">
        <v>6</v>
      </c>
      <c r="D14" s="69">
        <v>39</v>
      </c>
      <c r="E14" s="69"/>
      <c r="F14" s="69" t="s">
        <v>680</v>
      </c>
      <c r="G14" s="69" t="s">
        <v>1116</v>
      </c>
      <c r="H14" s="69" t="s">
        <v>711</v>
      </c>
      <c r="I14" s="90">
        <v>43483</v>
      </c>
      <c r="J14" s="90">
        <v>43483</v>
      </c>
      <c r="K14" s="91">
        <v>2256</v>
      </c>
      <c r="L14" s="110">
        <v>731.9</v>
      </c>
      <c r="M14" s="69" t="s">
        <v>712</v>
      </c>
    </row>
    <row r="15" spans="1:21" s="93" customFormat="1" ht="34.5" hidden="1" customHeight="1" x14ac:dyDescent="0.25">
      <c r="A15" s="69"/>
      <c r="B15" s="69"/>
      <c r="C15" s="69"/>
      <c r="D15" s="69"/>
      <c r="E15" s="69"/>
      <c r="F15" s="69"/>
      <c r="G15" s="69"/>
      <c r="H15" s="69"/>
      <c r="I15" s="90"/>
      <c r="J15" s="90"/>
      <c r="K15" s="91"/>
      <c r="L15" s="110"/>
      <c r="M15" s="69"/>
    </row>
    <row r="16" spans="1:21" s="93" customFormat="1" ht="34.5" hidden="1" customHeight="1" x14ac:dyDescent="0.25">
      <c r="A16" s="69"/>
      <c r="B16" s="69"/>
      <c r="C16" s="69"/>
      <c r="D16" s="69"/>
      <c r="E16" s="69"/>
      <c r="F16" s="69"/>
      <c r="G16" s="69"/>
      <c r="H16" s="69"/>
      <c r="I16" s="90"/>
      <c r="J16" s="90"/>
      <c r="K16" s="91"/>
      <c r="L16" s="110"/>
      <c r="M16" s="69"/>
    </row>
    <row r="17" spans="1:14" s="93" customFormat="1" ht="34.5" hidden="1" customHeight="1" thickBot="1" x14ac:dyDescent="0.3">
      <c r="A17" s="69"/>
      <c r="B17" s="69"/>
      <c r="C17" s="69"/>
      <c r="D17" s="69"/>
      <c r="E17" s="69"/>
      <c r="F17" s="69"/>
      <c r="G17" s="69"/>
      <c r="H17" s="69"/>
      <c r="I17" s="90"/>
      <c r="J17" s="90"/>
      <c r="K17" s="91"/>
      <c r="L17" s="110"/>
      <c r="M17" s="69"/>
    </row>
    <row r="18" spans="1:14" s="74" customFormat="1" ht="12.75" hidden="1" customHeight="1" x14ac:dyDescent="0.25">
      <c r="A18" s="551" t="s">
        <v>1119</v>
      </c>
      <c r="B18" s="552"/>
      <c r="C18" s="552"/>
      <c r="D18" s="552"/>
      <c r="E18" s="552"/>
      <c r="F18" s="552"/>
      <c r="G18" s="552"/>
      <c r="H18" s="552"/>
      <c r="I18" s="552"/>
      <c r="J18" s="552"/>
      <c r="K18" s="553"/>
      <c r="L18" s="309">
        <f>SUM(L19:L23)</f>
        <v>3035.2</v>
      </c>
      <c r="M18" s="89"/>
    </row>
    <row r="19" spans="1:14" s="93" customFormat="1" ht="39" hidden="1" customHeight="1" x14ac:dyDescent="0.25">
      <c r="A19" s="69" t="s">
        <v>679</v>
      </c>
      <c r="B19" s="69">
        <v>4</v>
      </c>
      <c r="C19" s="69">
        <v>9</v>
      </c>
      <c r="D19" s="69" t="s">
        <v>1153</v>
      </c>
      <c r="E19" s="69"/>
      <c r="F19" s="69" t="s">
        <v>684</v>
      </c>
      <c r="G19" s="69" t="s">
        <v>1154</v>
      </c>
      <c r="H19" s="69" t="s">
        <v>1142</v>
      </c>
      <c r="I19" s="90">
        <v>43480</v>
      </c>
      <c r="J19" s="90">
        <v>43480</v>
      </c>
      <c r="K19" s="91" t="s">
        <v>1155</v>
      </c>
      <c r="L19" s="110">
        <v>835.2</v>
      </c>
      <c r="M19" s="69" t="s">
        <v>712</v>
      </c>
    </row>
    <row r="20" spans="1:14" s="93" customFormat="1" ht="12.75" hidden="1" customHeight="1" x14ac:dyDescent="0.25">
      <c r="A20" s="69"/>
      <c r="B20" s="69"/>
      <c r="C20" s="69"/>
      <c r="D20" s="69"/>
      <c r="E20" s="69"/>
      <c r="F20" s="69"/>
      <c r="G20" s="69"/>
      <c r="H20" s="69"/>
      <c r="I20" s="90"/>
      <c r="J20" s="90"/>
      <c r="K20" s="91"/>
      <c r="L20" s="110">
        <v>2200</v>
      </c>
      <c r="M20" s="69"/>
    </row>
    <row r="21" spans="1:14" s="93" customFormat="1" ht="12.75" hidden="1" customHeight="1" x14ac:dyDescent="0.25">
      <c r="A21" s="69"/>
      <c r="B21" s="69"/>
      <c r="C21" s="69"/>
      <c r="D21" s="69"/>
      <c r="E21" s="69"/>
      <c r="F21" s="69"/>
      <c r="G21" s="69"/>
      <c r="H21" s="69"/>
      <c r="I21" s="90"/>
      <c r="J21" s="90"/>
      <c r="K21" s="91"/>
      <c r="L21" s="110"/>
      <c r="M21" s="69"/>
    </row>
    <row r="22" spans="1:14" s="93" customFormat="1" ht="12.75" hidden="1" customHeight="1" x14ac:dyDescent="0.25">
      <c r="A22" s="69"/>
      <c r="B22" s="69"/>
      <c r="C22" s="69"/>
      <c r="D22" s="69"/>
      <c r="E22" s="69"/>
      <c r="F22" s="69"/>
      <c r="G22" s="69"/>
      <c r="H22" s="69"/>
      <c r="I22" s="90"/>
      <c r="J22" s="90"/>
      <c r="K22" s="91"/>
      <c r="L22" s="110"/>
      <c r="M22" s="69"/>
    </row>
    <row r="23" spans="1:14" s="93" customFormat="1" ht="12.75" hidden="1" customHeight="1" thickBot="1" x14ac:dyDescent="0.3">
      <c r="A23" s="69"/>
      <c r="B23" s="69"/>
      <c r="C23" s="69"/>
      <c r="D23" s="69"/>
      <c r="E23" s="69"/>
      <c r="F23" s="69"/>
      <c r="G23" s="69"/>
      <c r="H23" s="69"/>
      <c r="I23" s="90"/>
      <c r="J23" s="90"/>
      <c r="K23" s="91"/>
      <c r="L23" s="110"/>
      <c r="M23" s="69"/>
    </row>
    <row r="24" spans="1:14" s="74" customFormat="1" ht="12.75" customHeight="1" x14ac:dyDescent="0.25">
      <c r="A24" s="551" t="s">
        <v>28</v>
      </c>
      <c r="B24" s="552"/>
      <c r="C24" s="552"/>
      <c r="D24" s="552"/>
      <c r="E24" s="552"/>
      <c r="F24" s="552"/>
      <c r="G24" s="552"/>
      <c r="H24" s="552"/>
      <c r="I24" s="552"/>
      <c r="J24" s="552"/>
      <c r="K24" s="553"/>
      <c r="L24" s="309">
        <f>SUM(L25:L27)</f>
        <v>3944</v>
      </c>
      <c r="M24" s="89"/>
    </row>
    <row r="25" spans="1:14" s="93" customFormat="1" ht="49.5" customHeight="1" x14ac:dyDescent="0.25">
      <c r="A25" s="69" t="s">
        <v>679</v>
      </c>
      <c r="B25" s="69">
        <v>6</v>
      </c>
      <c r="C25" s="69">
        <v>8</v>
      </c>
      <c r="D25" s="69" t="s">
        <v>1771</v>
      </c>
      <c r="E25" s="69"/>
      <c r="F25" s="69" t="s">
        <v>1162</v>
      </c>
      <c r="G25" s="69" t="s">
        <v>1772</v>
      </c>
      <c r="H25" s="69" t="s">
        <v>1773</v>
      </c>
      <c r="I25" s="90">
        <v>43559</v>
      </c>
      <c r="J25" s="90">
        <v>43559</v>
      </c>
      <c r="K25" s="91">
        <v>1338</v>
      </c>
      <c r="L25" s="110">
        <v>3944</v>
      </c>
      <c r="M25" s="69" t="s">
        <v>712</v>
      </c>
      <c r="N25" s="528"/>
    </row>
    <row r="26" spans="1:14" s="93" customFormat="1" ht="12.75" customHeight="1" x14ac:dyDescent="0.25">
      <c r="A26" s="69"/>
      <c r="B26" s="69"/>
      <c r="C26" s="69"/>
      <c r="D26" s="69"/>
      <c r="E26" s="69"/>
      <c r="F26" s="69"/>
      <c r="G26" s="69"/>
      <c r="H26" s="69"/>
      <c r="I26" s="90"/>
      <c r="J26" s="90"/>
      <c r="K26" s="91"/>
      <c r="L26" s="110"/>
      <c r="M26" s="69"/>
    </row>
    <row r="27" spans="1:14" s="93" customFormat="1" ht="12.75" customHeight="1" x14ac:dyDescent="0.25">
      <c r="A27" s="69"/>
      <c r="B27" s="69"/>
      <c r="C27" s="69"/>
      <c r="D27" s="69"/>
      <c r="E27" s="69"/>
      <c r="F27" s="69"/>
      <c r="G27" s="69"/>
      <c r="H27" s="69"/>
      <c r="I27" s="90"/>
      <c r="J27" s="90"/>
      <c r="K27" s="91"/>
      <c r="L27" s="110"/>
      <c r="M27" s="69"/>
    </row>
    <row r="28" spans="1:14" s="74" customFormat="1" ht="12.75" hidden="1" customHeight="1" x14ac:dyDescent="0.25">
      <c r="A28" s="551" t="s">
        <v>29</v>
      </c>
      <c r="B28" s="552"/>
      <c r="C28" s="552"/>
      <c r="D28" s="552"/>
      <c r="E28" s="552"/>
      <c r="F28" s="552"/>
      <c r="G28" s="552"/>
      <c r="H28" s="552"/>
      <c r="I28" s="552"/>
      <c r="J28" s="552"/>
      <c r="K28" s="553"/>
      <c r="L28" s="309">
        <f>SUM(L29)</f>
        <v>0</v>
      </c>
      <c r="M28" s="89"/>
    </row>
    <row r="29" spans="1:14" s="93" customFormat="1" ht="12.75" hidden="1" customHeight="1" thickBot="1" x14ac:dyDescent="0.3">
      <c r="A29" s="69"/>
      <c r="B29" s="69"/>
      <c r="C29" s="69"/>
      <c r="D29" s="69"/>
      <c r="E29" s="69"/>
      <c r="F29" s="69"/>
      <c r="G29" s="69"/>
      <c r="H29" s="69"/>
      <c r="I29" s="90"/>
      <c r="J29" s="90"/>
      <c r="K29" s="91"/>
      <c r="L29" s="110"/>
      <c r="M29" s="69"/>
    </row>
    <row r="30" spans="1:14" s="74" customFormat="1" ht="12.75" hidden="1" customHeight="1" x14ac:dyDescent="0.25">
      <c r="A30" s="551" t="s">
        <v>30</v>
      </c>
      <c r="B30" s="552"/>
      <c r="C30" s="552"/>
      <c r="D30" s="552"/>
      <c r="E30" s="552"/>
      <c r="F30" s="552"/>
      <c r="G30" s="552"/>
      <c r="H30" s="552"/>
      <c r="I30" s="552"/>
      <c r="J30" s="552"/>
      <c r="K30" s="553"/>
      <c r="L30" s="381">
        <f>SUM(L31)</f>
        <v>0</v>
      </c>
      <c r="M30" s="89"/>
    </row>
    <row r="31" spans="1:14" s="93" customFormat="1" ht="12.75" hidden="1" customHeight="1" thickBot="1" x14ac:dyDescent="0.3">
      <c r="A31" s="69"/>
      <c r="B31" s="69"/>
      <c r="C31" s="69"/>
      <c r="D31" s="69"/>
      <c r="E31" s="69"/>
      <c r="F31" s="69"/>
      <c r="G31" s="69"/>
      <c r="H31" s="69"/>
      <c r="I31" s="90"/>
      <c r="J31" s="90"/>
      <c r="K31" s="91"/>
      <c r="L31" s="110"/>
      <c r="M31" s="69"/>
    </row>
    <row r="32" spans="1:14" s="74" customFormat="1" ht="12.75" hidden="1" customHeight="1" x14ac:dyDescent="0.25">
      <c r="A32" s="551" t="s">
        <v>31</v>
      </c>
      <c r="B32" s="552"/>
      <c r="C32" s="552"/>
      <c r="D32" s="552"/>
      <c r="E32" s="552"/>
      <c r="F32" s="552"/>
      <c r="G32" s="552"/>
      <c r="H32" s="552"/>
      <c r="I32" s="552"/>
      <c r="J32" s="552"/>
      <c r="K32" s="553"/>
      <c r="L32" s="381">
        <f>SUM(L33:L35)</f>
        <v>0</v>
      </c>
      <c r="M32" s="89"/>
    </row>
    <row r="33" spans="1:13" s="93" customFormat="1" ht="12.75" hidden="1" customHeight="1" x14ac:dyDescent="0.25">
      <c r="A33" s="69"/>
      <c r="B33" s="69"/>
      <c r="C33" s="69"/>
      <c r="D33" s="69"/>
      <c r="E33" s="69"/>
      <c r="F33" s="69"/>
      <c r="G33" s="69"/>
      <c r="H33" s="69"/>
      <c r="I33" s="90"/>
      <c r="J33" s="90"/>
      <c r="K33" s="91"/>
      <c r="L33" s="110"/>
      <c r="M33" s="69"/>
    </row>
    <row r="34" spans="1:13" s="93" customFormat="1" ht="12.75" hidden="1" customHeight="1" x14ac:dyDescent="0.25">
      <c r="A34" s="69"/>
      <c r="B34" s="69"/>
      <c r="C34" s="69"/>
      <c r="D34" s="69"/>
      <c r="E34" s="69"/>
      <c r="F34" s="69"/>
      <c r="G34" s="69"/>
      <c r="H34" s="69"/>
      <c r="I34" s="90"/>
      <c r="J34" s="90"/>
      <c r="K34" s="91"/>
      <c r="L34" s="110"/>
      <c r="M34" s="69"/>
    </row>
    <row r="35" spans="1:13" s="93" customFormat="1" ht="12.75" hidden="1" customHeight="1" thickBot="1" x14ac:dyDescent="0.3">
      <c r="A35" s="69"/>
      <c r="B35" s="69"/>
      <c r="C35" s="69"/>
      <c r="D35" s="69"/>
      <c r="E35" s="69"/>
      <c r="F35" s="69"/>
      <c r="G35" s="69"/>
      <c r="H35" s="69"/>
      <c r="I35" s="90"/>
      <c r="J35" s="90"/>
      <c r="K35" s="91"/>
      <c r="L35" s="110"/>
      <c r="M35" s="69"/>
    </row>
    <row r="36" spans="1:13" s="74" customFormat="1" ht="12.75" hidden="1" customHeight="1" x14ac:dyDescent="0.25">
      <c r="A36" s="551" t="s">
        <v>32</v>
      </c>
      <c r="B36" s="552"/>
      <c r="C36" s="552"/>
      <c r="D36" s="552"/>
      <c r="E36" s="552"/>
      <c r="F36" s="552"/>
      <c r="G36" s="552"/>
      <c r="H36" s="552"/>
      <c r="I36" s="552"/>
      <c r="J36" s="552"/>
      <c r="K36" s="553"/>
      <c r="L36" s="381">
        <f>SUM(L37)</f>
        <v>0</v>
      </c>
      <c r="M36" s="89"/>
    </row>
    <row r="37" spans="1:13" s="93" customFormat="1" ht="12.75" hidden="1" customHeight="1" thickBot="1" x14ac:dyDescent="0.3">
      <c r="A37" s="69"/>
      <c r="B37" s="69"/>
      <c r="C37" s="69"/>
      <c r="D37" s="69"/>
      <c r="E37" s="69"/>
      <c r="F37" s="69"/>
      <c r="G37" s="69"/>
      <c r="H37" s="69"/>
      <c r="I37" s="90"/>
      <c r="J37" s="90"/>
      <c r="K37" s="91"/>
      <c r="L37" s="110"/>
      <c r="M37" s="69"/>
    </row>
    <row r="38" spans="1:13" s="74" customFormat="1" ht="12.75" hidden="1" customHeight="1" x14ac:dyDescent="0.25">
      <c r="A38" s="551" t="s">
        <v>33</v>
      </c>
      <c r="B38" s="552"/>
      <c r="C38" s="552"/>
      <c r="D38" s="552"/>
      <c r="E38" s="552"/>
      <c r="F38" s="552"/>
      <c r="G38" s="552"/>
      <c r="H38" s="552"/>
      <c r="I38" s="552"/>
      <c r="J38" s="552"/>
      <c r="K38" s="553"/>
      <c r="L38" s="381">
        <f>SUM(L39:L40)</f>
        <v>0</v>
      </c>
      <c r="M38" s="89"/>
    </row>
    <row r="39" spans="1:13" s="93" customFormat="1" ht="12.75" hidden="1" customHeight="1" x14ac:dyDescent="0.25">
      <c r="A39" s="69"/>
      <c r="B39" s="69"/>
      <c r="C39" s="69"/>
      <c r="D39" s="69"/>
      <c r="E39" s="69"/>
      <c r="F39" s="69"/>
      <c r="G39" s="69"/>
      <c r="H39" s="69"/>
      <c r="I39" s="90"/>
      <c r="J39" s="90"/>
      <c r="K39" s="91"/>
      <c r="L39" s="110"/>
      <c r="M39" s="69"/>
    </row>
    <row r="40" spans="1:13" s="93" customFormat="1" ht="12.75" hidden="1" customHeight="1" thickBot="1" x14ac:dyDescent="0.3">
      <c r="A40" s="69"/>
      <c r="B40" s="69"/>
      <c r="C40" s="69"/>
      <c r="D40" s="69"/>
      <c r="E40" s="69"/>
      <c r="F40" s="69"/>
      <c r="G40" s="69"/>
      <c r="H40" s="69"/>
      <c r="I40" s="90"/>
      <c r="J40" s="90"/>
      <c r="K40" s="91"/>
      <c r="L40" s="110"/>
      <c r="M40" s="69"/>
    </row>
    <row r="41" spans="1:13" s="74" customFormat="1" ht="12.75" hidden="1" customHeight="1" x14ac:dyDescent="0.25">
      <c r="A41" s="551" t="s">
        <v>61</v>
      </c>
      <c r="B41" s="552"/>
      <c r="C41" s="552"/>
      <c r="D41" s="552"/>
      <c r="E41" s="552"/>
      <c r="F41" s="552"/>
      <c r="G41" s="552"/>
      <c r="H41" s="552"/>
      <c r="I41" s="552"/>
      <c r="J41" s="552"/>
      <c r="K41" s="553"/>
      <c r="L41" s="381">
        <f>SUM(L42:L48)</f>
        <v>0</v>
      </c>
      <c r="M41" s="89"/>
    </row>
    <row r="42" spans="1:13" s="93" customFormat="1" ht="12.75" hidden="1" customHeight="1" x14ac:dyDescent="0.25">
      <c r="A42" s="69"/>
      <c r="B42" s="69"/>
      <c r="C42" s="69"/>
      <c r="D42" s="69"/>
      <c r="E42" s="69"/>
      <c r="F42" s="69"/>
      <c r="G42" s="69"/>
      <c r="H42" s="69"/>
      <c r="I42" s="90"/>
      <c r="J42" s="90"/>
      <c r="K42" s="91"/>
      <c r="L42" s="110"/>
      <c r="M42" s="69"/>
    </row>
    <row r="43" spans="1:13" s="93" customFormat="1" ht="12.75" hidden="1" customHeight="1" x14ac:dyDescent="0.25">
      <c r="A43" s="69"/>
      <c r="B43" s="69"/>
      <c r="C43" s="69"/>
      <c r="D43" s="69"/>
      <c r="E43" s="69"/>
      <c r="F43" s="69"/>
      <c r="G43" s="69"/>
      <c r="H43" s="69"/>
      <c r="I43" s="90"/>
      <c r="J43" s="90"/>
      <c r="K43" s="91"/>
      <c r="L43" s="110"/>
      <c r="M43" s="69"/>
    </row>
    <row r="44" spans="1:13" s="93" customFormat="1" ht="12.75" hidden="1" customHeight="1" x14ac:dyDescent="0.25">
      <c r="A44" s="69"/>
      <c r="B44" s="69"/>
      <c r="C44" s="69"/>
      <c r="D44" s="69"/>
      <c r="E44" s="69"/>
      <c r="F44" s="69"/>
      <c r="G44" s="69"/>
      <c r="H44" s="69"/>
      <c r="I44" s="90"/>
      <c r="J44" s="90"/>
      <c r="K44" s="91"/>
      <c r="L44" s="110"/>
      <c r="M44" s="69"/>
    </row>
    <row r="45" spans="1:13" s="93" customFormat="1" ht="12.75" hidden="1" customHeight="1" x14ac:dyDescent="0.25">
      <c r="A45" s="69"/>
      <c r="B45" s="69"/>
      <c r="C45" s="69"/>
      <c r="D45" s="69"/>
      <c r="E45" s="69"/>
      <c r="F45" s="69"/>
      <c r="G45" s="69"/>
      <c r="H45" s="69"/>
      <c r="I45" s="90"/>
      <c r="J45" s="90"/>
      <c r="K45" s="91"/>
      <c r="L45" s="110"/>
      <c r="M45" s="69"/>
    </row>
    <row r="46" spans="1:13" s="93" customFormat="1" ht="12.75" hidden="1" customHeight="1" x14ac:dyDescent="0.25">
      <c r="A46" s="69"/>
      <c r="B46" s="69"/>
      <c r="C46" s="69"/>
      <c r="D46" s="69"/>
      <c r="E46" s="69"/>
      <c r="F46" s="69"/>
      <c r="G46" s="69"/>
      <c r="H46" s="69"/>
      <c r="I46" s="90"/>
      <c r="J46" s="90"/>
      <c r="K46" s="91"/>
      <c r="L46" s="110"/>
      <c r="M46" s="69"/>
    </row>
    <row r="47" spans="1:13" s="93" customFormat="1" ht="12.75" hidden="1" customHeight="1" x14ac:dyDescent="0.25">
      <c r="A47" s="69"/>
      <c r="B47" s="69"/>
      <c r="C47" s="69"/>
      <c r="D47" s="69"/>
      <c r="E47" s="69"/>
      <c r="F47" s="69"/>
      <c r="G47" s="69"/>
      <c r="H47" s="69"/>
      <c r="I47" s="90"/>
      <c r="J47" s="90"/>
      <c r="K47" s="91"/>
      <c r="L47" s="110"/>
      <c r="M47" s="69"/>
    </row>
    <row r="48" spans="1:13" s="93" customFormat="1" ht="12.75" hidden="1" customHeight="1" x14ac:dyDescent="0.25">
      <c r="A48" s="69"/>
      <c r="B48" s="69"/>
      <c r="C48" s="69"/>
      <c r="D48" s="69"/>
      <c r="E48" s="69"/>
      <c r="F48" s="69"/>
      <c r="G48" s="69"/>
      <c r="H48" s="69"/>
      <c r="I48" s="90"/>
      <c r="J48" s="90"/>
      <c r="K48" s="91"/>
      <c r="L48" s="110"/>
      <c r="M48" s="69"/>
    </row>
    <row r="49" spans="1:13" s="74" customFormat="1" ht="12.75" customHeight="1" thickBot="1" x14ac:dyDescent="0.3">
      <c r="A49" s="112" t="s">
        <v>34</v>
      </c>
      <c r="B49" s="113"/>
      <c r="C49" s="114"/>
      <c r="D49" s="115"/>
      <c r="E49" s="116"/>
      <c r="F49" s="117"/>
      <c r="G49" s="118"/>
      <c r="H49" s="117"/>
      <c r="I49" s="119"/>
      <c r="J49" s="119"/>
      <c r="K49" s="120"/>
      <c r="L49" s="121">
        <f>L5+L10+L18+L24+L28+L30+L32+L36+L38+L41</f>
        <v>20930.099999999999</v>
      </c>
      <c r="M49" s="204"/>
    </row>
    <row r="50" spans="1:13" s="74" customFormat="1" ht="12.75" customHeight="1" x14ac:dyDescent="0.25">
      <c r="A50" s="122"/>
      <c r="B50" s="123"/>
      <c r="C50" s="124"/>
      <c r="D50" s="276"/>
      <c r="E50" s="276"/>
      <c r="F50" s="123"/>
      <c r="G50" s="276"/>
      <c r="H50" s="123"/>
      <c r="I50" s="277"/>
      <c r="J50" s="277"/>
      <c r="K50" s="125"/>
      <c r="L50" s="126"/>
      <c r="M50" s="205"/>
    </row>
    <row r="51" spans="1:13" s="74" customFormat="1" ht="12.75" customHeight="1" x14ac:dyDescent="0.25">
      <c r="A51" s="276"/>
      <c r="B51" s="123"/>
      <c r="C51" s="124"/>
      <c r="D51" s="277"/>
      <c r="E51" s="276"/>
      <c r="F51" s="123"/>
      <c r="G51" s="276"/>
      <c r="H51" s="123"/>
      <c r="I51" s="277"/>
      <c r="J51" s="277"/>
      <c r="K51" s="125"/>
      <c r="L51" s="127"/>
      <c r="M51" s="205"/>
    </row>
    <row r="52" spans="1:13" s="82" customFormat="1" ht="12.75" customHeight="1" x14ac:dyDescent="0.25">
      <c r="A52" s="558" t="s">
        <v>18</v>
      </c>
      <c r="B52" s="558"/>
      <c r="C52" s="558"/>
      <c r="D52" s="558"/>
      <c r="E52" s="558"/>
      <c r="F52" s="558"/>
      <c r="G52" s="560" t="s">
        <v>19</v>
      </c>
      <c r="H52" s="560"/>
      <c r="I52" s="128"/>
      <c r="J52" s="128"/>
      <c r="K52" s="129"/>
      <c r="L52" s="550" t="s">
        <v>20</v>
      </c>
      <c r="M52" s="550"/>
    </row>
    <row r="53" spans="1:13" s="82" customFormat="1" ht="3" customHeight="1" x14ac:dyDescent="0.25">
      <c r="B53" s="83"/>
      <c r="C53" s="84"/>
      <c r="D53" s="279"/>
      <c r="E53" s="122"/>
      <c r="F53" s="130"/>
      <c r="G53" s="131"/>
      <c r="H53" s="130"/>
      <c r="K53" s="132"/>
      <c r="L53" s="126"/>
      <c r="M53" s="130"/>
    </row>
    <row r="54" spans="1:13" s="82" customFormat="1" ht="7.5" customHeight="1" x14ac:dyDescent="0.25">
      <c r="A54" s="558" t="s">
        <v>1246</v>
      </c>
      <c r="B54" s="558"/>
      <c r="C54" s="558"/>
      <c r="D54" s="558"/>
      <c r="E54" s="558"/>
      <c r="F54" s="558"/>
      <c r="G54" s="559" t="s">
        <v>36</v>
      </c>
      <c r="H54" s="559"/>
      <c r="I54" s="279"/>
      <c r="J54" s="279"/>
      <c r="K54" s="133"/>
      <c r="L54" s="559" t="s">
        <v>37</v>
      </c>
      <c r="M54" s="559"/>
    </row>
    <row r="55" spans="1:13" s="82" customFormat="1" ht="10.5" customHeight="1" x14ac:dyDescent="0.25">
      <c r="A55" s="558" t="s">
        <v>1247</v>
      </c>
      <c r="B55" s="558"/>
      <c r="C55" s="558"/>
      <c r="D55" s="558"/>
      <c r="E55" s="558"/>
      <c r="F55" s="558"/>
      <c r="G55" s="550" t="s">
        <v>39</v>
      </c>
      <c r="H55" s="550"/>
      <c r="I55" s="278"/>
      <c r="J55" s="278"/>
      <c r="K55" s="133"/>
      <c r="L55" s="550" t="s">
        <v>40</v>
      </c>
      <c r="M55" s="550"/>
    </row>
    <row r="56" spans="1:13" s="74" customFormat="1" ht="12.75" customHeight="1" x14ac:dyDescent="0.25">
      <c r="A56" s="557" t="s">
        <v>14</v>
      </c>
      <c r="B56" s="557"/>
      <c r="C56" s="557"/>
      <c r="D56" s="557"/>
      <c r="E56" s="557"/>
      <c r="F56" s="70"/>
      <c r="G56" s="71"/>
      <c r="H56" s="83"/>
      <c r="I56" s="448"/>
      <c r="J56" s="448"/>
      <c r="K56" s="72"/>
      <c r="L56" s="73"/>
      <c r="M56" s="164"/>
    </row>
    <row r="57" spans="1:13" s="74" customFormat="1" ht="12.75" customHeight="1" x14ac:dyDescent="0.25">
      <c r="A57" s="79" t="s">
        <v>675</v>
      </c>
      <c r="B57" s="76"/>
      <c r="C57" s="77"/>
      <c r="D57" s="138"/>
      <c r="E57" s="451" t="s">
        <v>676</v>
      </c>
      <c r="F57" s="76"/>
      <c r="G57" s="75" t="s">
        <v>321</v>
      </c>
      <c r="H57" s="209" t="s">
        <v>292</v>
      </c>
      <c r="I57" s="79" t="s">
        <v>677</v>
      </c>
      <c r="J57" s="139"/>
      <c r="K57" s="80"/>
      <c r="L57" s="81"/>
      <c r="M57" s="207" t="s">
        <v>471</v>
      </c>
    </row>
    <row r="58" spans="1:13" s="74" customFormat="1" ht="12.75" customHeight="1" x14ac:dyDescent="0.25">
      <c r="A58" s="82"/>
      <c r="B58" s="83"/>
      <c r="C58" s="84"/>
      <c r="D58" s="448"/>
      <c r="E58" s="82"/>
      <c r="F58" s="83"/>
      <c r="G58" s="71"/>
      <c r="H58" s="179"/>
      <c r="I58" s="140"/>
      <c r="J58" s="140"/>
      <c r="K58" s="72"/>
      <c r="L58" s="141"/>
      <c r="M58" s="164"/>
    </row>
    <row r="59" spans="1:13" s="88" customFormat="1" ht="12.75" customHeight="1" thickBot="1" x14ac:dyDescent="0.3">
      <c r="A59" s="9" t="s">
        <v>2</v>
      </c>
      <c r="B59" s="9" t="s">
        <v>3</v>
      </c>
      <c r="C59" s="85" t="s">
        <v>4</v>
      </c>
      <c r="D59" s="9" t="s">
        <v>5</v>
      </c>
      <c r="E59" s="9" t="s">
        <v>6</v>
      </c>
      <c r="F59" s="9" t="s">
        <v>7</v>
      </c>
      <c r="G59" s="9" t="s">
        <v>8</v>
      </c>
      <c r="H59" s="9" t="s">
        <v>9</v>
      </c>
      <c r="I59" s="9" t="s">
        <v>22</v>
      </c>
      <c r="J59" s="9" t="s">
        <v>10</v>
      </c>
      <c r="K59" s="86" t="s">
        <v>11</v>
      </c>
      <c r="L59" s="87" t="s">
        <v>12</v>
      </c>
      <c r="M59" s="9" t="s">
        <v>13</v>
      </c>
    </row>
    <row r="60" spans="1:13" s="82" customFormat="1" ht="12.75" customHeight="1" x14ac:dyDescent="0.25">
      <c r="A60" s="551" t="s">
        <v>61</v>
      </c>
      <c r="B60" s="552"/>
      <c r="C60" s="552"/>
      <c r="D60" s="552"/>
      <c r="E60" s="552"/>
      <c r="F60" s="552"/>
      <c r="G60" s="552"/>
      <c r="H60" s="552"/>
      <c r="I60" s="552"/>
      <c r="J60" s="552"/>
      <c r="K60" s="553"/>
      <c r="L60" s="381">
        <f>SUM(L61:L67)</f>
        <v>0</v>
      </c>
      <c r="M60" s="89"/>
    </row>
    <row r="61" spans="1:13" s="82" customFormat="1" ht="12.75" customHeight="1" x14ac:dyDescent="0.25">
      <c r="A61" s="69"/>
      <c r="B61" s="69"/>
      <c r="C61" s="69"/>
      <c r="D61" s="69"/>
      <c r="E61" s="69"/>
      <c r="F61" s="69"/>
      <c r="G61" s="69"/>
      <c r="H61" s="69"/>
      <c r="I61" s="90"/>
      <c r="J61" s="90"/>
      <c r="K61" s="91"/>
      <c r="L61" s="110"/>
      <c r="M61" s="69"/>
    </row>
    <row r="62" spans="1:13" s="82" customFormat="1" ht="12.75" customHeight="1" x14ac:dyDescent="0.25">
      <c r="A62" s="69"/>
      <c r="B62" s="69"/>
      <c r="C62" s="69"/>
      <c r="D62" s="69"/>
      <c r="E62" s="69"/>
      <c r="F62" s="69"/>
      <c r="G62" s="69"/>
      <c r="H62" s="69"/>
      <c r="I62" s="90"/>
      <c r="J62" s="90"/>
      <c r="K62" s="91"/>
      <c r="L62" s="110"/>
      <c r="M62" s="69"/>
    </row>
    <row r="63" spans="1:13" s="82" customFormat="1" ht="12.75" customHeight="1" x14ac:dyDescent="0.25">
      <c r="A63" s="69"/>
      <c r="B63" s="69"/>
      <c r="C63" s="69"/>
      <c r="D63" s="69"/>
      <c r="E63" s="69"/>
      <c r="F63" s="69"/>
      <c r="G63" s="69"/>
      <c r="H63" s="69"/>
      <c r="I63" s="90"/>
      <c r="J63" s="90"/>
      <c r="K63" s="91"/>
      <c r="L63" s="110"/>
      <c r="M63" s="69"/>
    </row>
    <row r="64" spans="1:13" s="82" customFormat="1" ht="12.75" customHeight="1" x14ac:dyDescent="0.25">
      <c r="A64" s="69"/>
      <c r="B64" s="69"/>
      <c r="C64" s="69"/>
      <c r="D64" s="69"/>
      <c r="E64" s="69"/>
      <c r="F64" s="69"/>
      <c r="G64" s="69"/>
      <c r="H64" s="69"/>
      <c r="I64" s="90"/>
      <c r="J64" s="90"/>
      <c r="K64" s="91"/>
      <c r="L64" s="110"/>
      <c r="M64" s="69"/>
    </row>
    <row r="65" spans="1:13" s="82" customFormat="1" ht="12.75" customHeight="1" x14ac:dyDescent="0.25">
      <c r="A65" s="69"/>
      <c r="B65" s="69"/>
      <c r="C65" s="69"/>
      <c r="D65" s="69"/>
      <c r="E65" s="69"/>
      <c r="F65" s="69"/>
      <c r="G65" s="69"/>
      <c r="H65" s="69"/>
      <c r="I65" s="90"/>
      <c r="J65" s="90"/>
      <c r="K65" s="91"/>
      <c r="L65" s="110"/>
      <c r="M65" s="69"/>
    </row>
    <row r="66" spans="1:13" s="82" customFormat="1" ht="12.75" customHeight="1" x14ac:dyDescent="0.25">
      <c r="A66" s="69"/>
      <c r="B66" s="69"/>
      <c r="C66" s="69"/>
      <c r="D66" s="69"/>
      <c r="E66" s="69"/>
      <c r="F66" s="69"/>
      <c r="G66" s="69"/>
      <c r="H66" s="69"/>
      <c r="I66" s="90"/>
      <c r="J66" s="90"/>
      <c r="K66" s="91"/>
      <c r="L66" s="110"/>
      <c r="M66" s="69"/>
    </row>
    <row r="67" spans="1:13" s="82" customFormat="1" ht="12.75" customHeight="1" x14ac:dyDescent="0.25">
      <c r="A67" s="69"/>
      <c r="B67" s="69"/>
      <c r="C67" s="69"/>
      <c r="D67" s="69"/>
      <c r="E67" s="69"/>
      <c r="F67" s="69"/>
      <c r="G67" s="69"/>
      <c r="H67" s="69"/>
      <c r="I67" s="90"/>
      <c r="J67" s="90"/>
      <c r="K67" s="91"/>
      <c r="L67" s="110"/>
      <c r="M67" s="69"/>
    </row>
    <row r="68" spans="1:13" s="82" customFormat="1" ht="12.75" customHeight="1" thickBot="1" x14ac:dyDescent="0.3">
      <c r="A68" s="112" t="s">
        <v>34</v>
      </c>
      <c r="B68" s="113"/>
      <c r="C68" s="114"/>
      <c r="D68" s="115"/>
      <c r="E68" s="116"/>
      <c r="F68" s="117"/>
      <c r="G68" s="118"/>
      <c r="H68" s="117"/>
      <c r="I68" s="119"/>
      <c r="J68" s="119"/>
      <c r="K68" s="120"/>
      <c r="L68" s="121">
        <f>L60</f>
        <v>0</v>
      </c>
      <c r="M68" s="204"/>
    </row>
    <row r="69" spans="1:13" s="82" customFormat="1" ht="12.75" customHeight="1" x14ac:dyDescent="0.25">
      <c r="A69" s="122"/>
      <c r="B69" s="123"/>
      <c r="C69" s="124"/>
      <c r="D69" s="447"/>
      <c r="E69" s="447"/>
      <c r="F69" s="123"/>
      <c r="G69" s="447"/>
      <c r="H69" s="123"/>
      <c r="I69" s="445"/>
      <c r="J69" s="445"/>
      <c r="K69" s="125"/>
      <c r="L69" s="126"/>
      <c r="M69" s="205"/>
    </row>
    <row r="70" spans="1:13" s="82" customFormat="1" ht="12.75" customHeight="1" x14ac:dyDescent="0.25">
      <c r="A70" s="558" t="s">
        <v>18</v>
      </c>
      <c r="B70" s="558"/>
      <c r="C70" s="558"/>
      <c r="D70" s="558"/>
      <c r="E70" s="558"/>
      <c r="F70" s="558"/>
      <c r="G70" s="560" t="s">
        <v>19</v>
      </c>
      <c r="H70" s="560"/>
      <c r="I70" s="128"/>
      <c r="J70" s="128"/>
      <c r="K70" s="129"/>
      <c r="L70" s="550" t="s">
        <v>20</v>
      </c>
      <c r="M70" s="550"/>
    </row>
    <row r="71" spans="1:13" s="82" customFormat="1" ht="12.75" customHeight="1" x14ac:dyDescent="0.25">
      <c r="B71" s="83"/>
      <c r="C71" s="84"/>
      <c r="D71" s="475"/>
      <c r="E71" s="122"/>
      <c r="F71" s="130"/>
      <c r="G71" s="131"/>
      <c r="H71" s="130"/>
      <c r="K71" s="132"/>
      <c r="L71" s="126"/>
      <c r="M71" s="130"/>
    </row>
    <row r="72" spans="1:13" s="82" customFormat="1" ht="12.75" customHeight="1" x14ac:dyDescent="0.25">
      <c r="A72" s="558" t="s">
        <v>1246</v>
      </c>
      <c r="B72" s="558"/>
      <c r="C72" s="558"/>
      <c r="D72" s="558"/>
      <c r="E72" s="558"/>
      <c r="F72" s="558"/>
      <c r="G72" s="559" t="s">
        <v>36</v>
      </c>
      <c r="H72" s="559"/>
      <c r="I72" s="448"/>
      <c r="J72" s="448"/>
      <c r="K72" s="133"/>
      <c r="L72" s="559" t="s">
        <v>37</v>
      </c>
      <c r="M72" s="559"/>
    </row>
    <row r="73" spans="1:13" s="82" customFormat="1" ht="12.75" customHeight="1" x14ac:dyDescent="0.25">
      <c r="A73" s="558" t="s">
        <v>1247</v>
      </c>
      <c r="B73" s="558"/>
      <c r="C73" s="558"/>
      <c r="D73" s="558"/>
      <c r="E73" s="558"/>
      <c r="F73" s="558"/>
      <c r="G73" s="550" t="s">
        <v>39</v>
      </c>
      <c r="H73" s="550"/>
      <c r="I73" s="446"/>
      <c r="J73" s="446"/>
      <c r="K73" s="133"/>
      <c r="L73" s="550" t="s">
        <v>40</v>
      </c>
      <c r="M73" s="550"/>
    </row>
    <row r="74" spans="1:13" s="82" customFormat="1" ht="12.75" customHeight="1" x14ac:dyDescent="0.25">
      <c r="A74" s="445"/>
      <c r="B74" s="445"/>
      <c r="C74" s="445"/>
      <c r="D74" s="445"/>
      <c r="E74" s="445"/>
      <c r="F74" s="445"/>
      <c r="G74" s="446"/>
      <c r="H74" s="446"/>
      <c r="I74" s="446"/>
      <c r="J74" s="446"/>
      <c r="K74" s="133"/>
      <c r="L74" s="446"/>
      <c r="M74" s="446"/>
    </row>
    <row r="75" spans="1:13" s="82" customFormat="1" ht="12.75" customHeight="1" x14ac:dyDescent="0.25">
      <c r="A75" s="445"/>
      <c r="B75" s="445"/>
      <c r="C75" s="445"/>
      <c r="D75" s="445"/>
      <c r="E75" s="445"/>
      <c r="F75" s="445"/>
      <c r="G75" s="446"/>
      <c r="H75" s="446"/>
      <c r="I75" s="446"/>
      <c r="J75" s="446"/>
      <c r="K75" s="133"/>
      <c r="L75" s="446"/>
      <c r="M75" s="446"/>
    </row>
    <row r="76" spans="1:13" s="82" customFormat="1" ht="12.75" customHeight="1" x14ac:dyDescent="0.25">
      <c r="A76" s="445"/>
      <c r="B76" s="445"/>
      <c r="C76" s="445"/>
      <c r="D76" s="445"/>
      <c r="E76" s="445"/>
      <c r="F76" s="445"/>
      <c r="G76" s="446"/>
      <c r="H76" s="446"/>
      <c r="I76" s="446"/>
      <c r="J76" s="446"/>
      <c r="K76" s="133"/>
      <c r="L76" s="446"/>
      <c r="M76" s="446"/>
    </row>
    <row r="77" spans="1:13" s="74" customFormat="1" ht="12.75" customHeight="1" x14ac:dyDescent="0.25">
      <c r="A77" s="134"/>
      <c r="B77" s="134"/>
      <c r="C77" s="134"/>
      <c r="D77" s="134"/>
      <c r="E77" s="134"/>
      <c r="F77" s="134"/>
      <c r="G77" s="135"/>
      <c r="H77" s="206"/>
      <c r="I77" s="135"/>
      <c r="J77" s="135"/>
      <c r="K77" s="136"/>
      <c r="L77" s="137"/>
      <c r="M77" s="206"/>
    </row>
    <row r="78" spans="1:13" s="74" customFormat="1" ht="12.75" customHeight="1" x14ac:dyDescent="0.25">
      <c r="A78" s="557" t="s">
        <v>14</v>
      </c>
      <c r="B78" s="557"/>
      <c r="C78" s="557"/>
      <c r="D78" s="557"/>
      <c r="E78" s="557"/>
      <c r="F78" s="70"/>
      <c r="G78" s="71"/>
      <c r="H78" s="83"/>
      <c r="I78" s="279"/>
      <c r="J78" s="279"/>
      <c r="K78" s="72"/>
      <c r="L78" s="73"/>
      <c r="M78" s="164"/>
    </row>
    <row r="79" spans="1:13" s="74" customFormat="1" ht="18.75" customHeight="1" x14ac:dyDescent="0.25">
      <c r="A79" s="79" t="s">
        <v>224</v>
      </c>
      <c r="B79" s="76"/>
      <c r="C79" s="77"/>
      <c r="D79" s="138"/>
      <c r="E79" s="78" t="s">
        <v>290</v>
      </c>
      <c r="F79" s="76"/>
      <c r="G79" s="75" t="s">
        <v>291</v>
      </c>
      <c r="H79" s="209" t="s">
        <v>292</v>
      </c>
      <c r="I79" s="79" t="s">
        <v>293</v>
      </c>
      <c r="J79" s="139"/>
      <c r="K79" s="80"/>
      <c r="L79" s="81"/>
      <c r="M79" s="207" t="s">
        <v>294</v>
      </c>
    </row>
    <row r="80" spans="1:13" s="74" customFormat="1" ht="12.75" customHeight="1" x14ac:dyDescent="0.25">
      <c r="A80" s="82"/>
      <c r="B80" s="83"/>
      <c r="C80" s="84"/>
      <c r="D80" s="279"/>
      <c r="E80" s="82"/>
      <c r="F80" s="83"/>
      <c r="G80" s="71"/>
      <c r="H80" s="179"/>
      <c r="I80" s="140"/>
      <c r="J80" s="140"/>
      <c r="K80" s="72"/>
      <c r="L80" s="141"/>
      <c r="M80" s="164"/>
    </row>
    <row r="81" spans="1:13" s="88" customFormat="1" ht="47.25" customHeight="1" x14ac:dyDescent="0.25">
      <c r="A81" s="9" t="s">
        <v>2</v>
      </c>
      <c r="B81" s="9" t="s">
        <v>3</v>
      </c>
      <c r="C81" s="85" t="s">
        <v>4</v>
      </c>
      <c r="D81" s="9" t="s">
        <v>5</v>
      </c>
      <c r="E81" s="9" t="s">
        <v>6</v>
      </c>
      <c r="F81" s="9" t="s">
        <v>7</v>
      </c>
      <c r="G81" s="9" t="s">
        <v>8</v>
      </c>
      <c r="H81" s="9" t="s">
        <v>9</v>
      </c>
      <c r="I81" s="9" t="s">
        <v>22</v>
      </c>
      <c r="J81" s="9" t="s">
        <v>10</v>
      </c>
      <c r="K81" s="86" t="s">
        <v>11</v>
      </c>
      <c r="L81" s="87" t="s">
        <v>12</v>
      </c>
      <c r="M81" s="9" t="s">
        <v>13</v>
      </c>
    </row>
    <row r="82" spans="1:13" s="74" customFormat="1" ht="12.75" hidden="1" customHeight="1" x14ac:dyDescent="0.25">
      <c r="A82" s="551" t="s">
        <v>25</v>
      </c>
      <c r="B82" s="552"/>
      <c r="C82" s="552"/>
      <c r="D82" s="552"/>
      <c r="E82" s="552"/>
      <c r="F82" s="552"/>
      <c r="G82" s="552"/>
      <c r="H82" s="552"/>
      <c r="I82" s="552"/>
      <c r="J82" s="552"/>
      <c r="K82" s="553"/>
      <c r="L82" s="109">
        <f>SUM(L83:L89)</f>
        <v>19454</v>
      </c>
      <c r="M82" s="89"/>
    </row>
    <row r="83" spans="1:13" s="93" customFormat="1" ht="21" hidden="1" customHeight="1" x14ac:dyDescent="0.25">
      <c r="A83" s="69" t="s">
        <v>679</v>
      </c>
      <c r="B83" s="69">
        <v>3</v>
      </c>
      <c r="C83" s="69">
        <v>7</v>
      </c>
      <c r="D83" s="69">
        <v>41</v>
      </c>
      <c r="E83" s="69"/>
      <c r="F83" s="69" t="s">
        <v>684</v>
      </c>
      <c r="G83" s="69" t="s">
        <v>1061</v>
      </c>
      <c r="H83" s="69" t="s">
        <v>1062</v>
      </c>
      <c r="I83" s="90">
        <v>43522</v>
      </c>
      <c r="J83" s="90">
        <v>43522</v>
      </c>
      <c r="K83" s="91" t="s">
        <v>1063</v>
      </c>
      <c r="L83" s="110">
        <v>5800</v>
      </c>
      <c r="M83" s="69" t="s">
        <v>712</v>
      </c>
    </row>
    <row r="84" spans="1:13" s="93" customFormat="1" ht="21" hidden="1" customHeight="1" x14ac:dyDescent="0.25">
      <c r="A84" s="69" t="s">
        <v>679</v>
      </c>
      <c r="B84" s="69">
        <v>3</v>
      </c>
      <c r="C84" s="69">
        <v>12</v>
      </c>
      <c r="D84" s="69">
        <v>53</v>
      </c>
      <c r="E84" s="69"/>
      <c r="F84" s="69" t="s">
        <v>684</v>
      </c>
      <c r="G84" s="69" t="s">
        <v>1064</v>
      </c>
      <c r="H84" s="69" t="s">
        <v>791</v>
      </c>
      <c r="I84" s="90">
        <v>43479</v>
      </c>
      <c r="J84" s="90">
        <v>43479</v>
      </c>
      <c r="K84" s="91">
        <v>1300</v>
      </c>
      <c r="L84" s="110">
        <v>116</v>
      </c>
      <c r="M84" s="69" t="s">
        <v>712</v>
      </c>
    </row>
    <row r="85" spans="1:13" s="93" customFormat="1" ht="21" hidden="1" customHeight="1" x14ac:dyDescent="0.25">
      <c r="A85" s="69" t="s">
        <v>679</v>
      </c>
      <c r="B85" s="69">
        <v>3</v>
      </c>
      <c r="C85" s="69">
        <v>12</v>
      </c>
      <c r="D85" s="69">
        <v>57</v>
      </c>
      <c r="E85" s="69"/>
      <c r="F85" s="69" t="s">
        <v>684</v>
      </c>
      <c r="G85" s="69" t="s">
        <v>1067</v>
      </c>
      <c r="H85" s="69" t="s">
        <v>841</v>
      </c>
      <c r="I85" s="90">
        <v>43522</v>
      </c>
      <c r="J85" s="90">
        <v>43522</v>
      </c>
      <c r="K85" s="91">
        <v>253</v>
      </c>
      <c r="L85" s="110">
        <v>3248</v>
      </c>
      <c r="M85" s="69" t="s">
        <v>712</v>
      </c>
    </row>
    <row r="86" spans="1:13" s="93" customFormat="1" ht="21" hidden="1" customHeight="1" x14ac:dyDescent="0.25">
      <c r="A86" s="69" t="s">
        <v>679</v>
      </c>
      <c r="B86" s="69">
        <v>3</v>
      </c>
      <c r="C86" s="69">
        <v>2</v>
      </c>
      <c r="D86" s="69">
        <v>15</v>
      </c>
      <c r="E86" s="69"/>
      <c r="F86" s="69" t="s">
        <v>684</v>
      </c>
      <c r="G86" s="69" t="s">
        <v>700</v>
      </c>
      <c r="H86" s="69" t="s">
        <v>691</v>
      </c>
      <c r="I86" s="90">
        <v>43482</v>
      </c>
      <c r="J86" s="90">
        <v>43482</v>
      </c>
      <c r="K86" s="91" t="s">
        <v>1070</v>
      </c>
      <c r="L86" s="110">
        <v>4524</v>
      </c>
      <c r="M86" s="69" t="s">
        <v>693</v>
      </c>
    </row>
    <row r="87" spans="1:13" s="93" customFormat="1" ht="61.5" hidden="1" customHeight="1" x14ac:dyDescent="0.25">
      <c r="A87" s="69" t="s">
        <v>679</v>
      </c>
      <c r="B87" s="69">
        <v>3</v>
      </c>
      <c r="C87" s="69">
        <v>4</v>
      </c>
      <c r="D87" s="69">
        <v>14</v>
      </c>
      <c r="E87" s="69"/>
      <c r="F87" s="69" t="s">
        <v>680</v>
      </c>
      <c r="G87" s="69" t="s">
        <v>1087</v>
      </c>
      <c r="H87" s="69" t="s">
        <v>785</v>
      </c>
      <c r="I87" s="90">
        <v>43475</v>
      </c>
      <c r="J87" s="90">
        <v>43475</v>
      </c>
      <c r="K87" s="91">
        <v>12803</v>
      </c>
      <c r="L87" s="110">
        <v>3266</v>
      </c>
      <c r="M87" s="69" t="s">
        <v>1059</v>
      </c>
    </row>
    <row r="88" spans="1:13" s="93" customFormat="1" ht="21.75" hidden="1" customHeight="1" x14ac:dyDescent="0.25">
      <c r="A88" s="69" t="s">
        <v>679</v>
      </c>
      <c r="B88" s="69">
        <v>3</v>
      </c>
      <c r="C88" s="69">
        <v>12</v>
      </c>
      <c r="D88" s="69">
        <v>55</v>
      </c>
      <c r="E88" s="69"/>
      <c r="F88" s="69" t="s">
        <v>680</v>
      </c>
      <c r="G88" s="69" t="s">
        <v>1108</v>
      </c>
      <c r="H88" s="69" t="s">
        <v>785</v>
      </c>
      <c r="I88" s="90">
        <v>43475</v>
      </c>
      <c r="J88" s="90">
        <v>43475</v>
      </c>
      <c r="K88" s="91">
        <v>12798</v>
      </c>
      <c r="L88" s="110">
        <v>1080</v>
      </c>
      <c r="M88" s="69" t="s">
        <v>1059</v>
      </c>
    </row>
    <row r="89" spans="1:13" s="93" customFormat="1" ht="18" hidden="1" customHeight="1" thickBot="1" x14ac:dyDescent="0.3">
      <c r="A89" s="69" t="s">
        <v>679</v>
      </c>
      <c r="B89" s="69">
        <v>3</v>
      </c>
      <c r="C89" s="69">
        <v>26</v>
      </c>
      <c r="D89" s="69">
        <v>103</v>
      </c>
      <c r="E89" s="69"/>
      <c r="F89" s="69" t="s">
        <v>680</v>
      </c>
      <c r="G89" s="69" t="s">
        <v>1114</v>
      </c>
      <c r="H89" s="69" t="s">
        <v>785</v>
      </c>
      <c r="I89" s="90">
        <v>43530</v>
      </c>
      <c r="J89" s="90">
        <v>43530</v>
      </c>
      <c r="K89" s="91">
        <v>13261</v>
      </c>
      <c r="L89" s="111">
        <v>1420</v>
      </c>
      <c r="M89" s="69" t="s">
        <v>712</v>
      </c>
    </row>
    <row r="90" spans="1:13" s="74" customFormat="1" ht="12.75" hidden="1" customHeight="1" x14ac:dyDescent="0.25">
      <c r="A90" s="551" t="s">
        <v>140</v>
      </c>
      <c r="B90" s="552"/>
      <c r="C90" s="552"/>
      <c r="D90" s="552"/>
      <c r="E90" s="552"/>
      <c r="F90" s="552"/>
      <c r="G90" s="552"/>
      <c r="H90" s="552"/>
      <c r="I90" s="552"/>
      <c r="J90" s="552"/>
      <c r="K90" s="553"/>
      <c r="L90" s="109">
        <f>SUM(L91:L95)</f>
        <v>5568</v>
      </c>
      <c r="M90" s="89"/>
    </row>
    <row r="91" spans="1:13" s="93" customFormat="1" ht="24.75" hidden="1" customHeight="1" x14ac:dyDescent="0.25">
      <c r="A91" s="69" t="s">
        <v>679</v>
      </c>
      <c r="B91" s="69">
        <v>4</v>
      </c>
      <c r="C91" s="69">
        <v>5</v>
      </c>
      <c r="D91" s="69" t="s">
        <v>1174</v>
      </c>
      <c r="E91" s="69"/>
      <c r="F91" s="69" t="s">
        <v>684</v>
      </c>
      <c r="G91" s="69" t="s">
        <v>1176</v>
      </c>
      <c r="H91" s="69" t="s">
        <v>841</v>
      </c>
      <c r="I91" s="90">
        <v>43532</v>
      </c>
      <c r="J91" s="90">
        <v>43532</v>
      </c>
      <c r="K91" s="91">
        <v>259</v>
      </c>
      <c r="L91" s="110">
        <v>348</v>
      </c>
      <c r="M91" s="69" t="s">
        <v>712</v>
      </c>
    </row>
    <row r="92" spans="1:13" s="93" customFormat="1" ht="30.75" hidden="1" customHeight="1" x14ac:dyDescent="0.25">
      <c r="A92" s="69" t="s">
        <v>679</v>
      </c>
      <c r="B92" s="69">
        <v>4</v>
      </c>
      <c r="C92" s="69">
        <v>5</v>
      </c>
      <c r="D92" s="69" t="s">
        <v>1174</v>
      </c>
      <c r="E92" s="69"/>
      <c r="F92" s="69" t="s">
        <v>684</v>
      </c>
      <c r="G92" s="69" t="s">
        <v>1177</v>
      </c>
      <c r="H92" s="69" t="s">
        <v>841</v>
      </c>
      <c r="I92" s="90">
        <v>43532</v>
      </c>
      <c r="J92" s="90">
        <v>43532</v>
      </c>
      <c r="K92" s="91">
        <v>263</v>
      </c>
      <c r="L92" s="110">
        <v>5220</v>
      </c>
      <c r="M92" s="69" t="s">
        <v>712</v>
      </c>
    </row>
    <row r="93" spans="1:13" s="93" customFormat="1" ht="12.75" hidden="1" customHeight="1" x14ac:dyDescent="0.25">
      <c r="A93" s="69"/>
      <c r="B93" s="69"/>
      <c r="C93" s="69"/>
      <c r="D93" s="69"/>
      <c r="E93" s="69"/>
      <c r="F93" s="69"/>
      <c r="G93" s="69"/>
      <c r="H93" s="69"/>
      <c r="I93" s="90"/>
      <c r="J93" s="90"/>
      <c r="K93" s="91"/>
      <c r="L93" s="110"/>
      <c r="M93" s="69"/>
    </row>
    <row r="94" spans="1:13" s="93" customFormat="1" ht="12.75" hidden="1" customHeight="1" x14ac:dyDescent="0.25">
      <c r="A94" s="69"/>
      <c r="B94" s="69"/>
      <c r="C94" s="69"/>
      <c r="D94" s="69"/>
      <c r="E94" s="69"/>
      <c r="F94" s="69"/>
      <c r="G94" s="69"/>
      <c r="H94" s="69"/>
      <c r="I94" s="90"/>
      <c r="J94" s="90"/>
      <c r="K94" s="91"/>
      <c r="L94" s="110"/>
      <c r="M94" s="69"/>
    </row>
    <row r="95" spans="1:13" s="93" customFormat="1" ht="12.75" hidden="1" customHeight="1" thickBot="1" x14ac:dyDescent="0.3">
      <c r="A95" s="69"/>
      <c r="B95" s="69"/>
      <c r="C95" s="69"/>
      <c r="D95" s="69"/>
      <c r="E95" s="69"/>
      <c r="F95" s="69"/>
      <c r="G95" s="69"/>
      <c r="H95" s="69"/>
      <c r="I95" s="90"/>
      <c r="J95" s="90"/>
      <c r="K95" s="91"/>
      <c r="L95" s="110"/>
      <c r="M95" s="69"/>
    </row>
    <row r="96" spans="1:13" s="74" customFormat="1" ht="12.75" hidden="1" customHeight="1" x14ac:dyDescent="0.25">
      <c r="A96" s="551" t="s">
        <v>27</v>
      </c>
      <c r="B96" s="552"/>
      <c r="C96" s="552"/>
      <c r="D96" s="552"/>
      <c r="E96" s="552"/>
      <c r="F96" s="552"/>
      <c r="G96" s="552"/>
      <c r="H96" s="552"/>
      <c r="I96" s="552"/>
      <c r="J96" s="552"/>
      <c r="K96" s="553"/>
      <c r="L96" s="309">
        <f>SUM(L97:L101)</f>
        <v>4941.3999999999996</v>
      </c>
      <c r="M96" s="89"/>
    </row>
    <row r="97" spans="1:15" s="93" customFormat="1" ht="27.75" hidden="1" customHeight="1" x14ac:dyDescent="0.25">
      <c r="A97" s="69" t="s">
        <v>679</v>
      </c>
      <c r="B97" s="69">
        <v>5</v>
      </c>
      <c r="C97" s="69">
        <v>22</v>
      </c>
      <c r="D97" s="69" t="s">
        <v>1262</v>
      </c>
      <c r="E97" s="69"/>
      <c r="F97" s="69" t="s">
        <v>680</v>
      </c>
      <c r="G97" s="69" t="s">
        <v>1263</v>
      </c>
      <c r="H97" s="69" t="s">
        <v>1264</v>
      </c>
      <c r="I97" s="90">
        <v>43578</v>
      </c>
      <c r="J97" s="90">
        <v>43578</v>
      </c>
      <c r="K97" s="91">
        <v>7892</v>
      </c>
      <c r="L97" s="110">
        <v>1160</v>
      </c>
      <c r="M97" s="69" t="s">
        <v>712</v>
      </c>
    </row>
    <row r="98" spans="1:15" s="93" customFormat="1" ht="25.5" hidden="1" customHeight="1" x14ac:dyDescent="0.25">
      <c r="A98" s="69" t="s">
        <v>679</v>
      </c>
      <c r="B98" s="69">
        <v>5</v>
      </c>
      <c r="C98" s="69">
        <v>22</v>
      </c>
      <c r="D98" s="69" t="s">
        <v>1287</v>
      </c>
      <c r="E98" s="69"/>
      <c r="F98" s="69" t="s">
        <v>1288</v>
      </c>
      <c r="G98" s="69" t="s">
        <v>1289</v>
      </c>
      <c r="H98" s="69" t="s">
        <v>1290</v>
      </c>
      <c r="I98" s="90">
        <v>43575</v>
      </c>
      <c r="J98" s="90">
        <v>43575</v>
      </c>
      <c r="K98" s="91">
        <v>690</v>
      </c>
      <c r="L98" s="110">
        <v>568.4</v>
      </c>
      <c r="M98" s="69" t="s">
        <v>1127</v>
      </c>
    </row>
    <row r="99" spans="1:15" s="93" customFormat="1" ht="45" hidden="1" customHeight="1" x14ac:dyDescent="0.25">
      <c r="A99" s="69" t="s">
        <v>679</v>
      </c>
      <c r="B99" s="69">
        <v>5</v>
      </c>
      <c r="C99" s="69">
        <v>30</v>
      </c>
      <c r="D99" s="69" t="s">
        <v>1308</v>
      </c>
      <c r="E99" s="69"/>
      <c r="F99" s="69" t="s">
        <v>684</v>
      </c>
      <c r="G99" s="69" t="s">
        <v>1312</v>
      </c>
      <c r="H99" s="69" t="s">
        <v>841</v>
      </c>
      <c r="I99" s="90">
        <v>43571</v>
      </c>
      <c r="J99" s="90">
        <v>43571</v>
      </c>
      <c r="K99" s="91">
        <v>305</v>
      </c>
      <c r="L99" s="110">
        <v>2668</v>
      </c>
      <c r="M99" s="69" t="s">
        <v>1127</v>
      </c>
    </row>
    <row r="100" spans="1:15" s="93" customFormat="1" ht="19.5" hidden="1" customHeight="1" x14ac:dyDescent="0.25">
      <c r="A100" s="69" t="s">
        <v>1208</v>
      </c>
      <c r="B100" s="69">
        <v>5</v>
      </c>
      <c r="C100" s="69">
        <v>13</v>
      </c>
      <c r="D100" s="69" t="s">
        <v>1473</v>
      </c>
      <c r="E100" s="69"/>
      <c r="F100" s="69" t="s">
        <v>684</v>
      </c>
      <c r="G100" s="69" t="s">
        <v>1474</v>
      </c>
      <c r="H100" s="69" t="s">
        <v>1321</v>
      </c>
      <c r="I100" s="90">
        <v>43588</v>
      </c>
      <c r="J100" s="90">
        <v>43588</v>
      </c>
      <c r="K100" s="91">
        <v>15056</v>
      </c>
      <c r="L100" s="110">
        <v>545</v>
      </c>
      <c r="M100" s="69" t="s">
        <v>1322</v>
      </c>
    </row>
    <row r="101" spans="1:15" s="93" customFormat="1" ht="12.75" hidden="1" customHeight="1" x14ac:dyDescent="0.25">
      <c r="A101" s="69"/>
      <c r="B101" s="69"/>
      <c r="C101" s="69"/>
      <c r="D101" s="69"/>
      <c r="E101" s="69"/>
      <c r="F101" s="69"/>
      <c r="G101" s="69"/>
      <c r="H101" s="69"/>
      <c r="I101" s="90"/>
      <c r="J101" s="90"/>
      <c r="K101" s="91"/>
      <c r="L101" s="110"/>
      <c r="M101" s="69"/>
    </row>
    <row r="102" spans="1:15" s="74" customFormat="1" ht="12.75" customHeight="1" x14ac:dyDescent="0.25">
      <c r="A102" s="554" t="s">
        <v>28</v>
      </c>
      <c r="B102" s="555"/>
      <c r="C102" s="555"/>
      <c r="D102" s="555"/>
      <c r="E102" s="555"/>
      <c r="F102" s="555"/>
      <c r="G102" s="555"/>
      <c r="H102" s="555"/>
      <c r="I102" s="555"/>
      <c r="J102" s="555"/>
      <c r="K102" s="556"/>
      <c r="L102" s="327">
        <f>SUM(L103:L109)</f>
        <v>13964</v>
      </c>
      <c r="M102" s="89"/>
    </row>
    <row r="103" spans="1:15" s="93" customFormat="1" ht="60" customHeight="1" x14ac:dyDescent="0.25">
      <c r="A103" s="69" t="s">
        <v>679</v>
      </c>
      <c r="B103" s="69">
        <v>6</v>
      </c>
      <c r="C103" s="69">
        <v>19</v>
      </c>
      <c r="D103" s="69" t="s">
        <v>1730</v>
      </c>
      <c r="E103" s="69"/>
      <c r="F103" s="69" t="s">
        <v>684</v>
      </c>
      <c r="G103" s="69" t="s">
        <v>1732</v>
      </c>
      <c r="H103" s="69" t="s">
        <v>841</v>
      </c>
      <c r="I103" s="90">
        <v>43579</v>
      </c>
      <c r="J103" s="90">
        <v>43579</v>
      </c>
      <c r="K103" s="91">
        <v>2504</v>
      </c>
      <c r="L103" s="110">
        <v>1392</v>
      </c>
      <c r="M103" s="69" t="s">
        <v>1127</v>
      </c>
      <c r="N103" s="540">
        <v>6148</v>
      </c>
    </row>
    <row r="104" spans="1:15" s="93" customFormat="1" ht="60" customHeight="1" x14ac:dyDescent="0.25">
      <c r="A104" s="69" t="s">
        <v>679</v>
      </c>
      <c r="B104" s="69">
        <v>6</v>
      </c>
      <c r="C104" s="69">
        <v>19</v>
      </c>
      <c r="D104" s="69" t="s">
        <v>1730</v>
      </c>
      <c r="E104" s="69"/>
      <c r="F104" s="69" t="s">
        <v>684</v>
      </c>
      <c r="G104" s="69" t="s">
        <v>1733</v>
      </c>
      <c r="H104" s="69" t="s">
        <v>841</v>
      </c>
      <c r="I104" s="90">
        <v>43621</v>
      </c>
      <c r="J104" s="90">
        <v>43621</v>
      </c>
      <c r="K104" s="91">
        <v>508</v>
      </c>
      <c r="L104" s="110">
        <v>1508</v>
      </c>
      <c r="M104" s="69" t="s">
        <v>1127</v>
      </c>
      <c r="N104" s="540">
        <v>6148</v>
      </c>
    </row>
    <row r="105" spans="1:15" s="93" customFormat="1" ht="60" customHeight="1" x14ac:dyDescent="0.25">
      <c r="A105" s="69" t="s">
        <v>679</v>
      </c>
      <c r="B105" s="69">
        <v>6</v>
      </c>
      <c r="C105" s="69">
        <v>19</v>
      </c>
      <c r="D105" s="69" t="s">
        <v>1730</v>
      </c>
      <c r="E105" s="69"/>
      <c r="F105" s="69" t="s">
        <v>684</v>
      </c>
      <c r="G105" s="69" t="s">
        <v>1734</v>
      </c>
      <c r="H105" s="69" t="s">
        <v>841</v>
      </c>
      <c r="I105" s="90">
        <v>43578</v>
      </c>
      <c r="J105" s="90">
        <v>43578</v>
      </c>
      <c r="K105" s="91">
        <v>2505</v>
      </c>
      <c r="L105" s="110">
        <v>3016</v>
      </c>
      <c r="M105" s="69" t="s">
        <v>1127</v>
      </c>
      <c r="N105" s="540">
        <v>6148</v>
      </c>
    </row>
    <row r="106" spans="1:15" s="93" customFormat="1" ht="71.25" customHeight="1" x14ac:dyDescent="0.25">
      <c r="A106" s="69" t="s">
        <v>679</v>
      </c>
      <c r="B106" s="69">
        <v>6</v>
      </c>
      <c r="C106" s="69">
        <v>8</v>
      </c>
      <c r="D106" s="69" t="s">
        <v>1743</v>
      </c>
      <c r="E106" s="69"/>
      <c r="F106" s="69" t="s">
        <v>684</v>
      </c>
      <c r="G106" s="69" t="s">
        <v>1745</v>
      </c>
      <c r="H106" s="69" t="s">
        <v>791</v>
      </c>
      <c r="I106" s="90">
        <v>43567</v>
      </c>
      <c r="J106" s="90">
        <v>43567</v>
      </c>
      <c r="K106" s="91">
        <v>1377</v>
      </c>
      <c r="L106" s="110">
        <v>116</v>
      </c>
      <c r="M106" s="69" t="s">
        <v>1136</v>
      </c>
      <c r="N106" s="528"/>
      <c r="O106" s="471" t="e">
        <f>#REF!+#REF!+#REF!+#REF!+#REF!+#REF!+#REF!+#REF!+#REF!+#REF!</f>
        <v>#REF!</v>
      </c>
    </row>
    <row r="107" spans="1:15" s="93" customFormat="1" ht="57" customHeight="1" x14ac:dyDescent="0.25">
      <c r="A107" s="69" t="s">
        <v>679</v>
      </c>
      <c r="B107" s="69">
        <v>6</v>
      </c>
      <c r="C107" s="69">
        <v>8</v>
      </c>
      <c r="D107" s="69" t="s">
        <v>1774</v>
      </c>
      <c r="E107" s="69"/>
      <c r="F107" s="69" t="s">
        <v>1162</v>
      </c>
      <c r="G107" s="69" t="s">
        <v>1777</v>
      </c>
      <c r="H107" s="69" t="s">
        <v>1514</v>
      </c>
      <c r="I107" s="90">
        <v>43557</v>
      </c>
      <c r="J107" s="90">
        <v>43557</v>
      </c>
      <c r="K107" s="91">
        <v>13490</v>
      </c>
      <c r="L107" s="110">
        <v>740</v>
      </c>
      <c r="M107" s="69" t="s">
        <v>1127</v>
      </c>
      <c r="N107" s="528">
        <f>2088-O107</f>
        <v>232</v>
      </c>
      <c r="O107" s="93">
        <f>1740+116</f>
        <v>1856</v>
      </c>
    </row>
    <row r="108" spans="1:15" s="93" customFormat="1" ht="59.25" customHeight="1" x14ac:dyDescent="0.25">
      <c r="A108" s="69" t="s">
        <v>679</v>
      </c>
      <c r="B108" s="69">
        <v>6</v>
      </c>
      <c r="C108" s="69">
        <v>24</v>
      </c>
      <c r="D108" s="69" t="s">
        <v>1796</v>
      </c>
      <c r="E108" s="69"/>
      <c r="F108" s="69" t="s">
        <v>1162</v>
      </c>
      <c r="G108" s="69" t="s">
        <v>1797</v>
      </c>
      <c r="H108" s="69" t="s">
        <v>691</v>
      </c>
      <c r="I108" s="90">
        <v>43614</v>
      </c>
      <c r="J108" s="90">
        <v>43614</v>
      </c>
      <c r="K108" s="359" t="s">
        <v>1802</v>
      </c>
      <c r="L108" s="110">
        <v>7192</v>
      </c>
      <c r="M108" s="69" t="s">
        <v>1127</v>
      </c>
      <c r="N108" s="528"/>
    </row>
    <row r="109" spans="1:15" s="93" customFormat="1" ht="12.75" hidden="1" customHeight="1" thickBot="1" x14ac:dyDescent="0.3">
      <c r="A109" s="69"/>
      <c r="B109" s="69"/>
      <c r="C109" s="69"/>
      <c r="D109" s="69"/>
      <c r="E109" s="69"/>
      <c r="F109" s="69"/>
      <c r="G109" s="69"/>
      <c r="H109" s="90"/>
      <c r="I109" s="90"/>
      <c r="J109" s="91"/>
      <c r="K109" s="110"/>
      <c r="L109" s="69"/>
      <c r="M109" s="69"/>
    </row>
    <row r="110" spans="1:15" s="74" customFormat="1" ht="12.75" hidden="1" customHeight="1" x14ac:dyDescent="0.25">
      <c r="A110" s="551" t="s">
        <v>29</v>
      </c>
      <c r="B110" s="552"/>
      <c r="C110" s="552"/>
      <c r="D110" s="552"/>
      <c r="E110" s="552"/>
      <c r="F110" s="552"/>
      <c r="G110" s="552"/>
      <c r="H110" s="552"/>
      <c r="I110" s="552"/>
      <c r="J110" s="552"/>
      <c r="K110" s="553"/>
      <c r="L110" s="309">
        <f>SUM(L111:L115)</f>
        <v>0</v>
      </c>
      <c r="M110" s="89"/>
    </row>
    <row r="111" spans="1:15" s="93" customFormat="1" ht="12.75" hidden="1" customHeight="1" x14ac:dyDescent="0.25">
      <c r="A111" s="69"/>
      <c r="B111" s="69"/>
      <c r="C111" s="69"/>
      <c r="D111" s="69"/>
      <c r="E111" s="69"/>
      <c r="F111" s="69"/>
      <c r="G111" s="69"/>
      <c r="H111" s="69"/>
      <c r="I111" s="90"/>
      <c r="J111" s="90"/>
      <c r="K111" s="91"/>
      <c r="L111" s="110"/>
      <c r="M111" s="69"/>
    </row>
    <row r="112" spans="1:15" s="93" customFormat="1" ht="12.75" hidden="1" customHeight="1" x14ac:dyDescent="0.25">
      <c r="A112" s="69"/>
      <c r="B112" s="69"/>
      <c r="C112" s="69"/>
      <c r="D112" s="69"/>
      <c r="E112" s="69"/>
      <c r="F112" s="69"/>
      <c r="G112" s="69"/>
      <c r="H112" s="69"/>
      <c r="I112" s="90"/>
      <c r="J112" s="90"/>
      <c r="K112" s="91"/>
      <c r="L112" s="110"/>
      <c r="M112" s="69"/>
    </row>
    <row r="113" spans="1:13" s="93" customFormat="1" ht="12.75" hidden="1" customHeight="1" x14ac:dyDescent="0.25">
      <c r="A113" s="69"/>
      <c r="B113" s="69"/>
      <c r="C113" s="69"/>
      <c r="D113" s="69"/>
      <c r="E113" s="69"/>
      <c r="F113" s="69"/>
      <c r="G113" s="69"/>
      <c r="H113" s="69"/>
      <c r="I113" s="90"/>
      <c r="J113" s="90"/>
      <c r="K113" s="91"/>
      <c r="L113" s="110"/>
      <c r="M113" s="69"/>
    </row>
    <row r="114" spans="1:13" s="93" customFormat="1" ht="12.75" hidden="1" customHeight="1" x14ac:dyDescent="0.25">
      <c r="A114" s="69"/>
      <c r="B114" s="69"/>
      <c r="C114" s="69"/>
      <c r="D114" s="69"/>
      <c r="E114" s="69"/>
      <c r="F114" s="69"/>
      <c r="G114" s="69"/>
      <c r="H114" s="69"/>
      <c r="I114" s="90"/>
      <c r="J114" s="90"/>
      <c r="K114" s="359"/>
      <c r="L114" s="110"/>
      <c r="M114" s="69"/>
    </row>
    <row r="115" spans="1:13" s="93" customFormat="1" ht="12.75" hidden="1" customHeight="1" thickBot="1" x14ac:dyDescent="0.3">
      <c r="A115" s="69"/>
      <c r="B115" s="69"/>
      <c r="C115" s="69"/>
      <c r="D115" s="69"/>
      <c r="E115" s="69"/>
      <c r="F115" s="69"/>
      <c r="G115" s="69"/>
      <c r="H115" s="69"/>
      <c r="I115" s="90"/>
      <c r="J115" s="90"/>
      <c r="K115" s="91"/>
      <c r="L115" s="110"/>
      <c r="M115" s="69"/>
    </row>
    <row r="116" spans="1:13" s="74" customFormat="1" ht="12.75" hidden="1" customHeight="1" x14ac:dyDescent="0.25">
      <c r="A116" s="551" t="s">
        <v>30</v>
      </c>
      <c r="B116" s="552"/>
      <c r="C116" s="552"/>
      <c r="D116" s="552"/>
      <c r="E116" s="552"/>
      <c r="F116" s="552"/>
      <c r="G116" s="552"/>
      <c r="H116" s="552"/>
      <c r="I116" s="552"/>
      <c r="J116" s="552"/>
      <c r="K116" s="553"/>
      <c r="L116" s="381">
        <f>SUM(L117:L119)</f>
        <v>0</v>
      </c>
      <c r="M116" s="89"/>
    </row>
    <row r="117" spans="1:13" s="93" customFormat="1" ht="12.75" hidden="1" customHeight="1" x14ac:dyDescent="0.25">
      <c r="A117" s="69"/>
      <c r="B117" s="69"/>
      <c r="C117" s="69"/>
      <c r="D117" s="69"/>
      <c r="E117" s="69"/>
      <c r="F117" s="69"/>
      <c r="G117" s="69"/>
      <c r="H117" s="69"/>
      <c r="I117" s="90"/>
      <c r="J117" s="90"/>
      <c r="K117" s="91"/>
      <c r="L117" s="110"/>
      <c r="M117" s="69"/>
    </row>
    <row r="118" spans="1:13" s="93" customFormat="1" ht="12.75" hidden="1" customHeight="1" x14ac:dyDescent="0.25">
      <c r="A118" s="69"/>
      <c r="B118" s="69"/>
      <c r="C118" s="69"/>
      <c r="D118" s="69"/>
      <c r="E118" s="69"/>
      <c r="F118" s="69"/>
      <c r="G118" s="69"/>
      <c r="H118" s="69"/>
      <c r="I118" s="90"/>
      <c r="J118" s="90"/>
      <c r="K118" s="91"/>
      <c r="L118" s="110"/>
      <c r="M118" s="69"/>
    </row>
    <row r="119" spans="1:13" s="93" customFormat="1" ht="12.75" hidden="1" customHeight="1" thickBot="1" x14ac:dyDescent="0.3">
      <c r="A119" s="69"/>
      <c r="B119" s="69"/>
      <c r="C119" s="69"/>
      <c r="D119" s="69"/>
      <c r="E119" s="69"/>
      <c r="F119" s="69"/>
      <c r="G119" s="69"/>
      <c r="H119" s="69"/>
      <c r="I119" s="90"/>
      <c r="J119" s="90"/>
      <c r="K119" s="91"/>
      <c r="L119" s="110"/>
      <c r="M119" s="69"/>
    </row>
    <row r="120" spans="1:13" s="74" customFormat="1" ht="12.75" hidden="1" customHeight="1" x14ac:dyDescent="0.25">
      <c r="A120" s="551" t="s">
        <v>31</v>
      </c>
      <c r="B120" s="552"/>
      <c r="C120" s="552"/>
      <c r="D120" s="552"/>
      <c r="E120" s="552"/>
      <c r="F120" s="552"/>
      <c r="G120" s="552"/>
      <c r="H120" s="552"/>
      <c r="I120" s="552"/>
      <c r="J120" s="552"/>
      <c r="K120" s="553"/>
      <c r="L120" s="381">
        <f>SUM(L121:L131)</f>
        <v>0</v>
      </c>
      <c r="M120" s="89"/>
    </row>
    <row r="121" spans="1:13" s="93" customFormat="1" ht="12.75" hidden="1" customHeight="1" x14ac:dyDescent="0.25">
      <c r="A121" s="69"/>
      <c r="B121" s="69"/>
      <c r="C121" s="69"/>
      <c r="D121" s="69"/>
      <c r="E121" s="69"/>
      <c r="F121" s="69"/>
      <c r="G121" s="69"/>
      <c r="H121" s="69"/>
      <c r="I121" s="90"/>
      <c r="J121" s="90"/>
      <c r="K121" s="91"/>
      <c r="L121" s="110"/>
      <c r="M121" s="69"/>
    </row>
    <row r="122" spans="1:13" s="93" customFormat="1" ht="12.75" hidden="1" customHeight="1" x14ac:dyDescent="0.25">
      <c r="A122" s="69"/>
      <c r="B122" s="69"/>
      <c r="C122" s="69"/>
      <c r="D122" s="69"/>
      <c r="E122" s="69"/>
      <c r="F122" s="69"/>
      <c r="G122" s="69"/>
      <c r="H122" s="69"/>
      <c r="I122" s="90"/>
      <c r="J122" s="90"/>
      <c r="K122" s="91"/>
      <c r="L122" s="110"/>
      <c r="M122" s="69"/>
    </row>
    <row r="123" spans="1:13" s="93" customFormat="1" ht="12.75" hidden="1" customHeight="1" x14ac:dyDescent="0.25">
      <c r="A123" s="69"/>
      <c r="B123" s="69"/>
      <c r="C123" s="69"/>
      <c r="D123" s="69"/>
      <c r="E123" s="69"/>
      <c r="F123" s="69"/>
      <c r="G123" s="69"/>
      <c r="H123" s="69"/>
      <c r="I123" s="90"/>
      <c r="J123" s="90"/>
      <c r="K123" s="91"/>
      <c r="L123" s="110"/>
      <c r="M123" s="69"/>
    </row>
    <row r="124" spans="1:13" s="93" customFormat="1" ht="12.75" hidden="1" customHeight="1" x14ac:dyDescent="0.25">
      <c r="A124" s="69"/>
      <c r="B124" s="69"/>
      <c r="C124" s="69"/>
      <c r="D124" s="69"/>
      <c r="E124" s="69"/>
      <c r="F124" s="69"/>
      <c r="G124" s="69"/>
      <c r="H124" s="69"/>
      <c r="I124" s="90"/>
      <c r="J124" s="90"/>
      <c r="K124" s="91"/>
      <c r="L124" s="110"/>
      <c r="M124" s="69"/>
    </row>
    <row r="125" spans="1:13" s="93" customFormat="1" ht="12.75" hidden="1" customHeight="1" x14ac:dyDescent="0.25">
      <c r="A125" s="69"/>
      <c r="B125" s="69"/>
      <c r="C125" s="69"/>
      <c r="D125" s="69"/>
      <c r="E125" s="69"/>
      <c r="F125" s="69"/>
      <c r="G125" s="69"/>
      <c r="H125" s="69"/>
      <c r="I125" s="90"/>
      <c r="J125" s="90"/>
      <c r="K125" s="91"/>
      <c r="L125" s="110"/>
      <c r="M125" s="69"/>
    </row>
    <row r="126" spans="1:13" s="93" customFormat="1" ht="12.75" hidden="1" customHeight="1" x14ac:dyDescent="0.25">
      <c r="A126" s="69"/>
      <c r="B126" s="69"/>
      <c r="C126" s="69"/>
      <c r="D126" s="69"/>
      <c r="E126" s="69"/>
      <c r="F126" s="69"/>
      <c r="G126" s="69"/>
      <c r="H126" s="69"/>
      <c r="I126" s="90"/>
      <c r="J126" s="90"/>
      <c r="K126" s="91"/>
      <c r="L126" s="110"/>
      <c r="M126" s="69"/>
    </row>
    <row r="127" spans="1:13" s="93" customFormat="1" ht="12.75" hidden="1" customHeight="1" x14ac:dyDescent="0.25">
      <c r="A127" s="69"/>
      <c r="B127" s="69"/>
      <c r="C127" s="69"/>
      <c r="D127" s="69"/>
      <c r="E127" s="69"/>
      <c r="F127" s="69"/>
      <c r="G127" s="69"/>
      <c r="H127" s="69"/>
      <c r="I127" s="90"/>
      <c r="J127" s="90"/>
      <c r="K127" s="91"/>
      <c r="L127" s="110"/>
      <c r="M127" s="69"/>
    </row>
    <row r="128" spans="1:13" s="93" customFormat="1" ht="12.75" hidden="1" customHeight="1" x14ac:dyDescent="0.25">
      <c r="A128" s="69"/>
      <c r="B128" s="69"/>
      <c r="C128" s="69"/>
      <c r="D128" s="69"/>
      <c r="E128" s="69"/>
      <c r="F128" s="69"/>
      <c r="G128" s="69"/>
      <c r="H128" s="69"/>
      <c r="I128" s="90"/>
      <c r="J128" s="90"/>
      <c r="K128" s="91"/>
      <c r="L128" s="110"/>
      <c r="M128" s="69"/>
    </row>
    <row r="129" spans="1:13" s="93" customFormat="1" ht="12.75" hidden="1" customHeight="1" x14ac:dyDescent="0.25">
      <c r="A129" s="69"/>
      <c r="B129" s="69"/>
      <c r="C129" s="69"/>
      <c r="D129" s="69"/>
      <c r="E129" s="69"/>
      <c r="F129" s="69"/>
      <c r="G129" s="69"/>
      <c r="H129" s="69"/>
      <c r="I129" s="90"/>
      <c r="J129" s="90"/>
      <c r="K129" s="91"/>
      <c r="L129" s="110"/>
      <c r="M129" s="69"/>
    </row>
    <row r="130" spans="1:13" s="93" customFormat="1" ht="12.75" hidden="1" customHeight="1" x14ac:dyDescent="0.25">
      <c r="A130" s="69"/>
      <c r="B130" s="69"/>
      <c r="C130" s="69"/>
      <c r="D130" s="69"/>
      <c r="E130" s="69"/>
      <c r="F130" s="69"/>
      <c r="G130" s="69"/>
      <c r="H130" s="69"/>
      <c r="I130" s="90"/>
      <c r="J130" s="90"/>
      <c r="K130" s="91"/>
      <c r="L130" s="110"/>
      <c r="M130" s="69"/>
    </row>
    <row r="131" spans="1:13" s="93" customFormat="1" ht="12.75" hidden="1" customHeight="1" thickBot="1" x14ac:dyDescent="0.3">
      <c r="A131" s="69"/>
      <c r="B131" s="69"/>
      <c r="C131" s="69"/>
      <c r="D131" s="69"/>
      <c r="E131" s="69"/>
      <c r="F131" s="69"/>
      <c r="G131" s="69"/>
      <c r="H131" s="69"/>
      <c r="I131" s="90"/>
      <c r="J131" s="90"/>
      <c r="K131" s="91"/>
      <c r="L131" s="110"/>
      <c r="M131" s="69"/>
    </row>
    <row r="132" spans="1:13" s="74" customFormat="1" ht="12.75" hidden="1" customHeight="1" x14ac:dyDescent="0.25">
      <c r="A132" s="551" t="s">
        <v>32</v>
      </c>
      <c r="B132" s="552"/>
      <c r="C132" s="552"/>
      <c r="D132" s="552"/>
      <c r="E132" s="552"/>
      <c r="F132" s="552"/>
      <c r="G132" s="552"/>
      <c r="H132" s="552"/>
      <c r="I132" s="552"/>
      <c r="J132" s="552"/>
      <c r="K132" s="553"/>
      <c r="L132" s="381">
        <f>SUM(L133:L135)</f>
        <v>0</v>
      </c>
      <c r="M132" s="89"/>
    </row>
    <row r="133" spans="1:13" s="93" customFormat="1" ht="12.75" hidden="1" customHeight="1" x14ac:dyDescent="0.25">
      <c r="A133" s="69"/>
      <c r="B133" s="69"/>
      <c r="C133" s="69"/>
      <c r="D133" s="69"/>
      <c r="E133" s="69"/>
      <c r="F133" s="69"/>
      <c r="G133" s="69"/>
      <c r="H133" s="69"/>
      <c r="I133" s="90"/>
      <c r="J133" s="90"/>
      <c r="K133" s="91"/>
      <c r="L133" s="110"/>
      <c r="M133" s="69"/>
    </row>
    <row r="134" spans="1:13" s="93" customFormat="1" ht="12.75" hidden="1" customHeight="1" x14ac:dyDescent="0.25">
      <c r="A134" s="69"/>
      <c r="B134" s="69"/>
      <c r="C134" s="69"/>
      <c r="D134" s="69"/>
      <c r="E134" s="69"/>
      <c r="F134" s="69"/>
      <c r="G134" s="69"/>
      <c r="H134" s="69"/>
      <c r="I134" s="90"/>
      <c r="J134" s="90"/>
      <c r="K134" s="91"/>
      <c r="L134" s="110"/>
      <c r="M134" s="69"/>
    </row>
    <row r="135" spans="1:13" s="93" customFormat="1" ht="12.75" hidden="1" customHeight="1" thickBot="1" x14ac:dyDescent="0.3">
      <c r="A135" s="69"/>
      <c r="B135" s="69"/>
      <c r="C135" s="69"/>
      <c r="D135" s="69"/>
      <c r="E135" s="69"/>
      <c r="F135" s="69"/>
      <c r="G135" s="69"/>
      <c r="H135" s="69"/>
      <c r="I135" s="90"/>
      <c r="J135" s="90"/>
      <c r="K135" s="91"/>
      <c r="L135" s="110"/>
      <c r="M135" s="69"/>
    </row>
    <row r="136" spans="1:13" s="74" customFormat="1" ht="12.75" hidden="1" customHeight="1" x14ac:dyDescent="0.25">
      <c r="A136" s="551" t="s">
        <v>33</v>
      </c>
      <c r="B136" s="552"/>
      <c r="C136" s="552"/>
      <c r="D136" s="552"/>
      <c r="E136" s="552"/>
      <c r="F136" s="552"/>
      <c r="G136" s="552"/>
      <c r="H136" s="552"/>
      <c r="I136" s="552"/>
      <c r="J136" s="552"/>
      <c r="K136" s="553"/>
      <c r="L136" s="381">
        <f>SUM(L137:L138)</f>
        <v>0</v>
      </c>
      <c r="M136" s="89"/>
    </row>
    <row r="137" spans="1:13" s="93" customFormat="1" ht="12.75" hidden="1" customHeight="1" x14ac:dyDescent="0.25">
      <c r="A137" s="69"/>
      <c r="B137" s="69"/>
      <c r="C137" s="69"/>
      <c r="D137" s="69"/>
      <c r="E137" s="69"/>
      <c r="F137" s="69"/>
      <c r="G137" s="69"/>
      <c r="H137" s="69"/>
      <c r="I137" s="90"/>
      <c r="J137" s="90"/>
      <c r="K137" s="91"/>
      <c r="L137" s="110"/>
      <c r="M137" s="69"/>
    </row>
    <row r="138" spans="1:13" s="93" customFormat="1" ht="12.75" hidden="1" customHeight="1" thickBot="1" x14ac:dyDescent="0.3">
      <c r="A138" s="69"/>
      <c r="B138" s="69"/>
      <c r="C138" s="69"/>
      <c r="D138" s="69"/>
      <c r="E138" s="69"/>
      <c r="F138" s="69"/>
      <c r="G138" s="69"/>
      <c r="H138" s="69"/>
      <c r="I138" s="90"/>
      <c r="J138" s="90"/>
      <c r="K138" s="91"/>
      <c r="L138" s="110"/>
      <c r="M138" s="69"/>
    </row>
    <row r="139" spans="1:13" s="74" customFormat="1" ht="12.75" hidden="1" customHeight="1" x14ac:dyDescent="0.25">
      <c r="A139" s="551" t="s">
        <v>61</v>
      </c>
      <c r="B139" s="552"/>
      <c r="C139" s="552"/>
      <c r="D139" s="552"/>
      <c r="E139" s="552"/>
      <c r="F139" s="552"/>
      <c r="G139" s="552"/>
      <c r="H139" s="552"/>
      <c r="I139" s="552"/>
      <c r="J139" s="552"/>
      <c r="K139" s="553"/>
      <c r="L139" s="381">
        <f>SUM(L140:L152)</f>
        <v>0</v>
      </c>
      <c r="M139" s="89"/>
    </row>
    <row r="140" spans="1:13" s="93" customFormat="1" ht="12.75" hidden="1" customHeight="1" x14ac:dyDescent="0.25">
      <c r="A140" s="69"/>
      <c r="B140" s="69"/>
      <c r="C140" s="69"/>
      <c r="D140" s="69"/>
      <c r="E140" s="69"/>
      <c r="F140" s="69"/>
      <c r="G140" s="69"/>
      <c r="H140" s="69"/>
      <c r="I140" s="90"/>
      <c r="J140" s="90"/>
      <c r="K140" s="91"/>
      <c r="L140" s="110"/>
      <c r="M140" s="69"/>
    </row>
    <row r="141" spans="1:13" s="93" customFormat="1" ht="12.75" hidden="1" customHeight="1" x14ac:dyDescent="0.25">
      <c r="A141" s="69"/>
      <c r="B141" s="69"/>
      <c r="C141" s="69"/>
      <c r="D141" s="69"/>
      <c r="E141" s="69"/>
      <c r="F141" s="69"/>
      <c r="G141" s="69"/>
      <c r="H141" s="69"/>
      <c r="I141" s="90"/>
      <c r="J141" s="90"/>
      <c r="K141" s="91"/>
      <c r="L141" s="110"/>
      <c r="M141" s="69"/>
    </row>
    <row r="142" spans="1:13" s="93" customFormat="1" ht="12.75" hidden="1" customHeight="1" x14ac:dyDescent="0.25">
      <c r="A142" s="69"/>
      <c r="B142" s="69"/>
      <c r="C142" s="69"/>
      <c r="D142" s="69"/>
      <c r="E142" s="69"/>
      <c r="F142" s="69"/>
      <c r="G142" s="69"/>
      <c r="H142" s="69"/>
      <c r="I142" s="90"/>
      <c r="J142" s="90"/>
      <c r="K142" s="91"/>
      <c r="L142" s="110"/>
      <c r="M142" s="69"/>
    </row>
    <row r="143" spans="1:13" s="93" customFormat="1" ht="12.75" hidden="1" customHeight="1" x14ac:dyDescent="0.25">
      <c r="A143" s="69"/>
      <c r="B143" s="69"/>
      <c r="C143" s="69"/>
      <c r="D143" s="69"/>
      <c r="E143" s="69"/>
      <c r="F143" s="69"/>
      <c r="G143" s="69"/>
      <c r="H143" s="69"/>
      <c r="I143" s="90"/>
      <c r="J143" s="90"/>
      <c r="K143" s="91"/>
      <c r="L143" s="110"/>
      <c r="M143" s="69"/>
    </row>
    <row r="144" spans="1:13" s="93" customFormat="1" ht="12.75" hidden="1" customHeight="1" x14ac:dyDescent="0.25">
      <c r="A144" s="69"/>
      <c r="B144" s="69"/>
      <c r="C144" s="69"/>
      <c r="D144" s="69"/>
      <c r="E144" s="69"/>
      <c r="F144" s="69"/>
      <c r="G144" s="69"/>
      <c r="H144" s="69"/>
      <c r="I144" s="90"/>
      <c r="J144" s="90"/>
      <c r="K144" s="91"/>
      <c r="L144" s="110"/>
      <c r="M144" s="69"/>
    </row>
    <row r="145" spans="1:13" s="93" customFormat="1" ht="12.75" hidden="1" customHeight="1" x14ac:dyDescent="0.25">
      <c r="A145" s="69"/>
      <c r="B145" s="69"/>
      <c r="C145" s="69"/>
      <c r="D145" s="69"/>
      <c r="E145" s="69"/>
      <c r="F145" s="69"/>
      <c r="G145" s="69"/>
      <c r="H145" s="69"/>
      <c r="I145" s="90"/>
      <c r="J145" s="90"/>
      <c r="K145" s="91"/>
      <c r="L145" s="110"/>
      <c r="M145" s="69"/>
    </row>
    <row r="146" spans="1:13" s="93" customFormat="1" ht="12.75" hidden="1" customHeight="1" x14ac:dyDescent="0.25">
      <c r="A146" s="69"/>
      <c r="B146" s="69"/>
      <c r="C146" s="69"/>
      <c r="D146" s="69"/>
      <c r="E146" s="69"/>
      <c r="F146" s="69"/>
      <c r="G146" s="69"/>
      <c r="H146" s="69"/>
      <c r="I146" s="90"/>
      <c r="J146" s="90"/>
      <c r="K146" s="91"/>
      <c r="L146" s="110"/>
      <c r="M146" s="69"/>
    </row>
    <row r="147" spans="1:13" s="93" customFormat="1" ht="12.75" hidden="1" customHeight="1" x14ac:dyDescent="0.25">
      <c r="A147" s="69"/>
      <c r="B147" s="69"/>
      <c r="C147" s="69"/>
      <c r="D147" s="69"/>
      <c r="E147" s="69"/>
      <c r="F147" s="69"/>
      <c r="G147" s="69"/>
      <c r="H147" s="69"/>
      <c r="I147" s="90"/>
      <c r="J147" s="90"/>
      <c r="K147" s="91"/>
      <c r="L147" s="110"/>
      <c r="M147" s="69"/>
    </row>
    <row r="148" spans="1:13" s="93" customFormat="1" ht="12.75" hidden="1" customHeight="1" x14ac:dyDescent="0.25">
      <c r="A148" s="69"/>
      <c r="B148" s="69"/>
      <c r="C148" s="69"/>
      <c r="D148" s="69"/>
      <c r="E148" s="69"/>
      <c r="F148" s="69"/>
      <c r="G148" s="69"/>
      <c r="H148" s="69"/>
      <c r="I148" s="90"/>
      <c r="J148" s="90"/>
      <c r="K148" s="91"/>
      <c r="L148" s="110"/>
      <c r="M148" s="69"/>
    </row>
    <row r="149" spans="1:13" s="93" customFormat="1" ht="12.75" hidden="1" customHeight="1" x14ac:dyDescent="0.25">
      <c r="A149" s="69"/>
      <c r="B149" s="69"/>
      <c r="C149" s="69"/>
      <c r="D149" s="69"/>
      <c r="E149" s="69"/>
      <c r="F149" s="69"/>
      <c r="G149" s="69"/>
      <c r="H149" s="69"/>
      <c r="I149" s="90"/>
      <c r="J149" s="90"/>
      <c r="K149" s="91"/>
      <c r="L149" s="110"/>
      <c r="M149" s="69"/>
    </row>
    <row r="150" spans="1:13" s="93" customFormat="1" ht="12.75" hidden="1" customHeight="1" x14ac:dyDescent="0.25">
      <c r="A150" s="69"/>
      <c r="B150" s="69"/>
      <c r="C150" s="69"/>
      <c r="D150" s="69"/>
      <c r="E150" s="69"/>
      <c r="F150" s="69"/>
      <c r="G150" s="69"/>
      <c r="H150" s="69"/>
      <c r="I150" s="90"/>
      <c r="J150" s="90"/>
      <c r="K150" s="91"/>
      <c r="L150" s="110"/>
      <c r="M150" s="69"/>
    </row>
    <row r="151" spans="1:13" s="93" customFormat="1" ht="12.75" customHeight="1" x14ac:dyDescent="0.25">
      <c r="A151" s="69"/>
      <c r="B151" s="69"/>
      <c r="C151" s="69"/>
      <c r="D151" s="69"/>
      <c r="E151" s="69"/>
      <c r="F151" s="69"/>
      <c r="G151" s="69"/>
      <c r="H151" s="69"/>
      <c r="I151" s="90"/>
      <c r="J151" s="90"/>
      <c r="K151" s="91"/>
      <c r="L151" s="110"/>
      <c r="M151" s="69"/>
    </row>
    <row r="152" spans="1:13" s="93" customFormat="1" ht="12.75" customHeight="1" x14ac:dyDescent="0.25">
      <c r="A152" s="69"/>
      <c r="B152" s="69"/>
      <c r="C152" s="69"/>
      <c r="D152" s="69"/>
      <c r="E152" s="69"/>
      <c r="F152" s="69"/>
      <c r="G152" s="69"/>
      <c r="H152" s="69"/>
      <c r="I152" s="90"/>
      <c r="J152" s="90"/>
      <c r="K152" s="91"/>
      <c r="L152" s="110"/>
      <c r="M152" s="69"/>
    </row>
    <row r="153" spans="1:13" s="74" customFormat="1" ht="12.75" customHeight="1" thickBot="1" x14ac:dyDescent="0.3">
      <c r="A153" s="112" t="s">
        <v>34</v>
      </c>
      <c r="B153" s="113"/>
      <c r="C153" s="114"/>
      <c r="D153" s="115"/>
      <c r="E153" s="116"/>
      <c r="F153" s="117"/>
      <c r="G153" s="118"/>
      <c r="H153" s="117"/>
      <c r="I153" s="119"/>
      <c r="J153" s="119"/>
      <c r="K153" s="120"/>
      <c r="L153" s="121">
        <f>L82+L90+L96+L102+L110+L116+L120+L132+L136+L139</f>
        <v>43927.4</v>
      </c>
      <c r="M153" s="204"/>
    </row>
    <row r="154" spans="1:13" s="74" customFormat="1" ht="12.75" customHeight="1" x14ac:dyDescent="0.25">
      <c r="A154" s="339"/>
      <c r="B154" s="123"/>
      <c r="C154" s="124"/>
      <c r="D154" s="338"/>
      <c r="E154" s="339"/>
      <c r="F154" s="123"/>
      <c r="G154" s="339"/>
      <c r="H154" s="123"/>
      <c r="I154" s="338"/>
      <c r="J154" s="338"/>
      <c r="K154" s="125"/>
      <c r="L154" s="127"/>
      <c r="M154" s="205"/>
    </row>
    <row r="155" spans="1:13" s="82" customFormat="1" ht="12.75" customHeight="1" x14ac:dyDescent="0.25">
      <c r="A155" s="558" t="s">
        <v>18</v>
      </c>
      <c r="B155" s="558"/>
      <c r="C155" s="558"/>
      <c r="D155" s="558"/>
      <c r="E155" s="558"/>
      <c r="F155" s="558"/>
      <c r="G155" s="560" t="s">
        <v>19</v>
      </c>
      <c r="H155" s="560"/>
      <c r="I155" s="128"/>
      <c r="J155" s="128"/>
      <c r="K155" s="129"/>
      <c r="L155" s="550" t="s">
        <v>20</v>
      </c>
      <c r="M155" s="550"/>
    </row>
    <row r="156" spans="1:13" s="82" customFormat="1" ht="12.75" customHeight="1" x14ac:dyDescent="0.25">
      <c r="B156" s="83"/>
      <c r="C156" s="84"/>
      <c r="D156" s="475"/>
      <c r="E156" s="122"/>
      <c r="F156" s="130"/>
      <c r="G156" s="131"/>
      <c r="H156" s="130"/>
      <c r="K156" s="132"/>
      <c r="L156" s="126"/>
      <c r="M156" s="130"/>
    </row>
    <row r="157" spans="1:13" s="82" customFormat="1" ht="12.75" customHeight="1" x14ac:dyDescent="0.25">
      <c r="A157" s="558" t="s">
        <v>1246</v>
      </c>
      <c r="B157" s="558"/>
      <c r="C157" s="558"/>
      <c r="D157" s="558"/>
      <c r="E157" s="558"/>
      <c r="F157" s="558"/>
      <c r="G157" s="559" t="s">
        <v>36</v>
      </c>
      <c r="H157" s="559"/>
      <c r="I157" s="279"/>
      <c r="J157" s="279"/>
      <c r="K157" s="133"/>
      <c r="L157" s="559" t="s">
        <v>37</v>
      </c>
      <c r="M157" s="559"/>
    </row>
    <row r="158" spans="1:13" s="82" customFormat="1" ht="12.75" customHeight="1" x14ac:dyDescent="0.25">
      <c r="A158" s="558" t="s">
        <v>1247</v>
      </c>
      <c r="B158" s="558"/>
      <c r="C158" s="558"/>
      <c r="D158" s="558"/>
      <c r="E158" s="558"/>
      <c r="F158" s="558"/>
      <c r="G158" s="550" t="s">
        <v>39</v>
      </c>
      <c r="H158" s="550"/>
      <c r="I158" s="278"/>
      <c r="J158" s="278"/>
      <c r="K158" s="133"/>
      <c r="L158" s="550" t="s">
        <v>40</v>
      </c>
      <c r="M158" s="550"/>
    </row>
    <row r="159" spans="1:13" s="82" customFormat="1" ht="12.75" customHeight="1" x14ac:dyDescent="0.25">
      <c r="A159" s="277"/>
      <c r="B159" s="277"/>
      <c r="C159" s="277"/>
      <c r="D159" s="277"/>
      <c r="E159" s="277"/>
      <c r="F159" s="277"/>
      <c r="G159" s="278"/>
      <c r="H159" s="208"/>
      <c r="I159" s="278"/>
      <c r="J159" s="278"/>
      <c r="K159" s="133"/>
      <c r="L159" s="126"/>
      <c r="M159" s="208"/>
    </row>
    <row r="160" spans="1:13" s="74" customFormat="1" ht="12.75" customHeight="1" x14ac:dyDescent="0.25">
      <c r="A160" s="557" t="s">
        <v>14</v>
      </c>
      <c r="B160" s="557"/>
      <c r="C160" s="557"/>
      <c r="D160" s="557"/>
      <c r="E160" s="557"/>
      <c r="F160" s="70"/>
      <c r="G160" s="71"/>
      <c r="H160" s="83"/>
      <c r="I160" s="279"/>
      <c r="J160" s="279"/>
      <c r="K160" s="72"/>
      <c r="L160" s="73"/>
      <c r="M160" s="164"/>
    </row>
    <row r="161" spans="1:16" s="74" customFormat="1" ht="18.75" customHeight="1" x14ac:dyDescent="0.25">
      <c r="A161" s="75" t="s">
        <v>295</v>
      </c>
      <c r="B161" s="76"/>
      <c r="C161" s="77"/>
      <c r="D161" s="138"/>
      <c r="E161" s="75" t="s">
        <v>296</v>
      </c>
      <c r="F161" s="76"/>
      <c r="G161" s="75" t="s">
        <v>297</v>
      </c>
      <c r="H161" s="209" t="s">
        <v>292</v>
      </c>
      <c r="I161" s="79" t="s">
        <v>298</v>
      </c>
      <c r="J161" s="75"/>
      <c r="K161" s="80"/>
      <c r="L161" s="81"/>
      <c r="M161" s="76" t="s">
        <v>299</v>
      </c>
    </row>
    <row r="162" spans="1:16" s="74" customFormat="1" ht="12.75" customHeight="1" x14ac:dyDescent="0.25">
      <c r="A162" s="82"/>
      <c r="B162" s="83"/>
      <c r="C162" s="84"/>
      <c r="D162" s="279"/>
      <c r="E162" s="140"/>
      <c r="F162" s="83"/>
      <c r="G162" s="71"/>
      <c r="H162" s="179"/>
      <c r="I162" s="140"/>
      <c r="J162" s="140"/>
      <c r="K162" s="72"/>
      <c r="L162" s="141"/>
      <c r="M162" s="164"/>
    </row>
    <row r="163" spans="1:16" s="88" customFormat="1" ht="42.75" customHeight="1" x14ac:dyDescent="0.25">
      <c r="A163" s="9" t="s">
        <v>2</v>
      </c>
      <c r="B163" s="9" t="s">
        <v>3</v>
      </c>
      <c r="C163" s="85" t="s">
        <v>4</v>
      </c>
      <c r="D163" s="9" t="s">
        <v>5</v>
      </c>
      <c r="E163" s="9" t="s">
        <v>6</v>
      </c>
      <c r="F163" s="9" t="s">
        <v>7</v>
      </c>
      <c r="G163" s="9" t="s">
        <v>8</v>
      </c>
      <c r="H163" s="9" t="s">
        <v>9</v>
      </c>
      <c r="I163" s="9" t="s">
        <v>22</v>
      </c>
      <c r="J163" s="9" t="s">
        <v>10</v>
      </c>
      <c r="K163" s="86" t="s">
        <v>11</v>
      </c>
      <c r="L163" s="87" t="s">
        <v>12</v>
      </c>
      <c r="M163" s="9" t="s">
        <v>13</v>
      </c>
    </row>
    <row r="164" spans="1:16" s="74" customFormat="1" ht="12.75" hidden="1" customHeight="1" x14ac:dyDescent="0.25">
      <c r="A164" s="551" t="s">
        <v>25</v>
      </c>
      <c r="B164" s="552"/>
      <c r="C164" s="552"/>
      <c r="D164" s="552"/>
      <c r="E164" s="552"/>
      <c r="F164" s="552"/>
      <c r="G164" s="552"/>
      <c r="H164" s="552"/>
      <c r="I164" s="552"/>
      <c r="J164" s="552"/>
      <c r="K164" s="553"/>
      <c r="L164" s="109">
        <f>SUM(L165:L171)</f>
        <v>7828.6</v>
      </c>
      <c r="M164" s="89"/>
    </row>
    <row r="165" spans="1:16" s="93" customFormat="1" ht="21" hidden="1" customHeight="1" x14ac:dyDescent="0.25">
      <c r="A165" s="69" t="s">
        <v>679</v>
      </c>
      <c r="B165" s="69">
        <v>3</v>
      </c>
      <c r="C165" s="69">
        <v>4</v>
      </c>
      <c r="D165" s="69">
        <v>13</v>
      </c>
      <c r="E165" s="69"/>
      <c r="F165" s="69" t="s">
        <v>684</v>
      </c>
      <c r="G165" s="69" t="s">
        <v>1056</v>
      </c>
      <c r="H165" s="69" t="s">
        <v>841</v>
      </c>
      <c r="I165" s="90">
        <v>43468</v>
      </c>
      <c r="J165" s="90">
        <v>43468</v>
      </c>
      <c r="K165" s="91">
        <v>234</v>
      </c>
      <c r="L165" s="110">
        <v>1508</v>
      </c>
      <c r="M165" s="69" t="s">
        <v>693</v>
      </c>
    </row>
    <row r="166" spans="1:16" s="93" customFormat="1" ht="21" hidden="1" customHeight="1" x14ac:dyDescent="0.25">
      <c r="A166" s="69" t="s">
        <v>679</v>
      </c>
      <c r="B166" s="69">
        <v>3</v>
      </c>
      <c r="C166" s="69">
        <v>12</v>
      </c>
      <c r="D166" s="69">
        <v>60</v>
      </c>
      <c r="E166" s="69"/>
      <c r="F166" s="69" t="s">
        <v>684</v>
      </c>
      <c r="G166" s="69" t="s">
        <v>1068</v>
      </c>
      <c r="H166" s="69" t="s">
        <v>1028</v>
      </c>
      <c r="I166" s="90">
        <v>43528</v>
      </c>
      <c r="J166" s="90">
        <v>43528</v>
      </c>
      <c r="K166" s="91" t="s">
        <v>1069</v>
      </c>
      <c r="L166" s="110">
        <v>406</v>
      </c>
      <c r="M166" s="69" t="s">
        <v>712</v>
      </c>
    </row>
    <row r="167" spans="1:16" s="93" customFormat="1" ht="27" hidden="1" customHeight="1" x14ac:dyDescent="0.25">
      <c r="A167" s="69" t="s">
        <v>679</v>
      </c>
      <c r="B167" s="69">
        <v>3</v>
      </c>
      <c r="C167" s="69">
        <v>5</v>
      </c>
      <c r="D167" s="69">
        <v>25</v>
      </c>
      <c r="E167" s="69"/>
      <c r="F167" s="69" t="s">
        <v>680</v>
      </c>
      <c r="G167" s="69" t="s">
        <v>1097</v>
      </c>
      <c r="H167" s="69" t="s">
        <v>785</v>
      </c>
      <c r="I167" s="90">
        <v>43475</v>
      </c>
      <c r="J167" s="90">
        <v>43475</v>
      </c>
      <c r="K167" s="91" t="s">
        <v>1098</v>
      </c>
      <c r="L167" s="110">
        <v>2930</v>
      </c>
      <c r="M167" s="69" t="s">
        <v>1059</v>
      </c>
    </row>
    <row r="168" spans="1:16" s="93" customFormat="1" ht="57.75" hidden="1" customHeight="1" x14ac:dyDescent="0.25">
      <c r="A168" s="69" t="s">
        <v>679</v>
      </c>
      <c r="B168" s="69">
        <v>3</v>
      </c>
      <c r="C168" s="69">
        <v>5</v>
      </c>
      <c r="D168" s="69">
        <v>34</v>
      </c>
      <c r="E168" s="69"/>
      <c r="F168" s="69" t="s">
        <v>680</v>
      </c>
      <c r="G168" s="69" t="s">
        <v>1101</v>
      </c>
      <c r="H168" s="69" t="s">
        <v>785</v>
      </c>
      <c r="I168" s="90">
        <v>43475</v>
      </c>
      <c r="J168" s="90">
        <v>43475</v>
      </c>
      <c r="K168" s="91">
        <v>12808</v>
      </c>
      <c r="L168" s="110">
        <v>1900</v>
      </c>
      <c r="M168" s="69" t="s">
        <v>1059</v>
      </c>
    </row>
    <row r="169" spans="1:16" s="93" customFormat="1" ht="32.25" hidden="1" customHeight="1" x14ac:dyDescent="0.25">
      <c r="A169" s="69" t="s">
        <v>679</v>
      </c>
      <c r="B169" s="69">
        <v>3</v>
      </c>
      <c r="C169" s="69">
        <v>12</v>
      </c>
      <c r="D169" s="69">
        <v>58</v>
      </c>
      <c r="E169" s="69"/>
      <c r="F169" s="69" t="s">
        <v>680</v>
      </c>
      <c r="G169" s="69" t="s">
        <v>1109</v>
      </c>
      <c r="H169" s="69" t="s">
        <v>1028</v>
      </c>
      <c r="I169" s="90">
        <v>43528</v>
      </c>
      <c r="J169" s="90">
        <v>43528</v>
      </c>
      <c r="K169" s="91" t="s">
        <v>1110</v>
      </c>
      <c r="L169" s="110">
        <v>1084.5999999999999</v>
      </c>
      <c r="M169" s="69" t="s">
        <v>1059</v>
      </c>
    </row>
    <row r="170" spans="1:16" s="93" customFormat="1" ht="12.75" hidden="1" customHeight="1" x14ac:dyDescent="0.25">
      <c r="A170" s="69"/>
      <c r="B170" s="69"/>
      <c r="C170" s="69"/>
      <c r="D170" s="69"/>
      <c r="E170" s="69"/>
      <c r="F170" s="69"/>
      <c r="G170" s="69"/>
      <c r="H170" s="69"/>
      <c r="I170" s="90"/>
      <c r="J170" s="90"/>
      <c r="K170" s="91"/>
      <c r="L170" s="110"/>
      <c r="M170" s="69"/>
    </row>
    <row r="171" spans="1:16" s="93" customFormat="1" ht="12.75" hidden="1" customHeight="1" x14ac:dyDescent="0.25">
      <c r="A171" s="69"/>
      <c r="B171" s="69"/>
      <c r="C171" s="69"/>
      <c r="D171" s="69"/>
      <c r="E171" s="69"/>
      <c r="F171" s="69"/>
      <c r="G171" s="69"/>
      <c r="H171" s="69"/>
      <c r="I171" s="90"/>
      <c r="J171" s="90"/>
      <c r="K171" s="91"/>
      <c r="L171" s="110"/>
      <c r="M171" s="69"/>
    </row>
    <row r="172" spans="1:16" s="93" customFormat="1" ht="12.75" hidden="1" customHeight="1" x14ac:dyDescent="0.25">
      <c r="A172" s="554" t="s">
        <v>140</v>
      </c>
      <c r="B172" s="555"/>
      <c r="C172" s="555"/>
      <c r="D172" s="555"/>
      <c r="E172" s="555"/>
      <c r="F172" s="555"/>
      <c r="G172" s="555"/>
      <c r="H172" s="555"/>
      <c r="I172" s="555"/>
      <c r="J172" s="555"/>
      <c r="K172" s="556"/>
      <c r="L172" s="268">
        <f>SUM(L173:L184)</f>
        <v>17131.010000000002</v>
      </c>
      <c r="M172" s="89"/>
    </row>
    <row r="173" spans="1:16" s="93" customFormat="1" ht="45" hidden="1" customHeight="1" x14ac:dyDescent="0.25">
      <c r="A173" s="69" t="s">
        <v>679</v>
      </c>
      <c r="B173" s="69">
        <v>4</v>
      </c>
      <c r="C173" s="69">
        <v>8</v>
      </c>
      <c r="D173" s="69" t="s">
        <v>1149</v>
      </c>
      <c r="E173" s="69"/>
      <c r="F173" s="69" t="s">
        <v>684</v>
      </c>
      <c r="G173" s="69" t="s">
        <v>1150</v>
      </c>
      <c r="H173" s="69" t="s">
        <v>1151</v>
      </c>
      <c r="I173" s="90">
        <v>43530</v>
      </c>
      <c r="J173" s="90">
        <v>43530</v>
      </c>
      <c r="K173" s="91">
        <v>102</v>
      </c>
      <c r="L173" s="110">
        <v>4640</v>
      </c>
      <c r="M173" s="69" t="s">
        <v>1127</v>
      </c>
      <c r="O173" s="110">
        <v>4640</v>
      </c>
    </row>
    <row r="174" spans="1:16" s="93" customFormat="1" ht="27" hidden="1" customHeight="1" x14ac:dyDescent="0.25">
      <c r="A174" s="69" t="s">
        <v>679</v>
      </c>
      <c r="B174" s="69">
        <v>4</v>
      </c>
      <c r="C174" s="69">
        <v>8</v>
      </c>
      <c r="D174" s="69" t="s">
        <v>1149</v>
      </c>
      <c r="E174" s="69"/>
      <c r="F174" s="69" t="s">
        <v>684</v>
      </c>
      <c r="G174" s="69" t="s">
        <v>1152</v>
      </c>
      <c r="H174" s="69" t="s">
        <v>1151</v>
      </c>
      <c r="I174" s="90">
        <v>43533</v>
      </c>
      <c r="J174" s="90">
        <v>43533</v>
      </c>
      <c r="K174" s="91">
        <v>104</v>
      </c>
      <c r="L174" s="110">
        <v>1508</v>
      </c>
      <c r="M174" s="69" t="s">
        <v>1127</v>
      </c>
      <c r="O174" s="93">
        <f>1300*1.16</f>
        <v>1508</v>
      </c>
      <c r="P174" s="93">
        <f>948.28*1.16</f>
        <v>1100.0047999999999</v>
      </c>
    </row>
    <row r="175" spans="1:16" s="93" customFormat="1" ht="42.75" hidden="1" customHeight="1" x14ac:dyDescent="0.25">
      <c r="A175" s="69" t="s">
        <v>679</v>
      </c>
      <c r="B175" s="69">
        <v>4</v>
      </c>
      <c r="C175" s="69">
        <v>9</v>
      </c>
      <c r="D175" s="69" t="s">
        <v>1153</v>
      </c>
      <c r="E175" s="69"/>
      <c r="F175" s="69" t="s">
        <v>684</v>
      </c>
      <c r="G175" s="69" t="s">
        <v>1158</v>
      </c>
      <c r="H175" s="69" t="s">
        <v>841</v>
      </c>
      <c r="I175" s="90">
        <v>43532</v>
      </c>
      <c r="J175" s="90">
        <v>43532</v>
      </c>
      <c r="K175" s="91" t="s">
        <v>1159</v>
      </c>
      <c r="L175" s="110">
        <v>3016</v>
      </c>
      <c r="M175" s="69" t="s">
        <v>1127</v>
      </c>
      <c r="O175" s="261">
        <f>O173+O174</f>
        <v>6148</v>
      </c>
      <c r="P175" s="93">
        <f>844.83*1.16</f>
        <v>980.00279999999998</v>
      </c>
    </row>
    <row r="176" spans="1:16" s="93" customFormat="1" ht="42.75" hidden="1" customHeight="1" x14ac:dyDescent="0.25">
      <c r="A176" s="69" t="s">
        <v>679</v>
      </c>
      <c r="B176" s="69">
        <v>4</v>
      </c>
      <c r="C176" s="69">
        <v>5</v>
      </c>
      <c r="D176" s="69" t="s">
        <v>1160</v>
      </c>
      <c r="E176" s="69"/>
      <c r="F176" s="69" t="s">
        <v>680</v>
      </c>
      <c r="G176" s="69" t="s">
        <v>1161</v>
      </c>
      <c r="H176" s="69" t="s">
        <v>785</v>
      </c>
      <c r="I176" s="90">
        <v>43502</v>
      </c>
      <c r="J176" s="90">
        <v>43502</v>
      </c>
      <c r="K176" s="91">
        <v>13033</v>
      </c>
      <c r="L176" s="110">
        <v>2335.0100000000002</v>
      </c>
      <c r="M176" s="69" t="s">
        <v>1127</v>
      </c>
      <c r="O176" s="471">
        <f>1689.66*1.16</f>
        <v>1960.0056</v>
      </c>
      <c r="P176" s="93">
        <f>P174+P175</f>
        <v>2080.0075999999999</v>
      </c>
    </row>
    <row r="177" spans="1:16" s="93" customFormat="1" ht="27" hidden="1" customHeight="1" x14ac:dyDescent="0.25">
      <c r="A177" s="69" t="s">
        <v>679</v>
      </c>
      <c r="B177" s="69">
        <v>4</v>
      </c>
      <c r="C177" s="69">
        <v>5</v>
      </c>
      <c r="D177" s="69" t="s">
        <v>1160</v>
      </c>
      <c r="E177" s="69"/>
      <c r="F177" s="69" t="s">
        <v>680</v>
      </c>
      <c r="G177" s="69" t="s">
        <v>1166</v>
      </c>
      <c r="H177" s="69" t="s">
        <v>785</v>
      </c>
      <c r="I177" s="90">
        <v>43514</v>
      </c>
      <c r="J177" s="90">
        <v>43514</v>
      </c>
      <c r="K177" s="91">
        <v>13103</v>
      </c>
      <c r="L177" s="110">
        <v>2080</v>
      </c>
      <c r="M177" s="69" t="s">
        <v>1127</v>
      </c>
      <c r="O177" s="471">
        <f>60.34*1.16</f>
        <v>69.994399999999999</v>
      </c>
      <c r="P177" s="93">
        <f>2080+1304.99+2335.01</f>
        <v>5720</v>
      </c>
    </row>
    <row r="178" spans="1:16" s="93" customFormat="1" ht="43.5" hidden="1" customHeight="1" x14ac:dyDescent="0.25">
      <c r="A178" s="69" t="s">
        <v>679</v>
      </c>
      <c r="B178" s="69">
        <v>4</v>
      </c>
      <c r="C178" s="69">
        <v>5</v>
      </c>
      <c r="D178" s="69" t="s">
        <v>1174</v>
      </c>
      <c r="E178" s="69"/>
      <c r="F178" s="69" t="s">
        <v>684</v>
      </c>
      <c r="G178" s="69" t="s">
        <v>1181</v>
      </c>
      <c r="H178" s="69" t="s">
        <v>841</v>
      </c>
      <c r="I178" s="90">
        <v>43532</v>
      </c>
      <c r="J178" s="90">
        <v>43532</v>
      </c>
      <c r="K178" s="91">
        <v>261</v>
      </c>
      <c r="L178" s="110">
        <v>2088</v>
      </c>
      <c r="M178" s="69" t="s">
        <v>1127</v>
      </c>
      <c r="O178" s="93">
        <f>64.66*1.16</f>
        <v>75.005599999999987</v>
      </c>
    </row>
    <row r="179" spans="1:16" s="93" customFormat="1" ht="32.25" hidden="1" customHeight="1" x14ac:dyDescent="0.25">
      <c r="A179" s="69" t="s">
        <v>679</v>
      </c>
      <c r="B179" s="69">
        <v>4</v>
      </c>
      <c r="C179" s="69">
        <v>5</v>
      </c>
      <c r="D179" s="69" t="s">
        <v>1174</v>
      </c>
      <c r="E179" s="69"/>
      <c r="F179" s="69" t="s">
        <v>684</v>
      </c>
      <c r="G179" s="69" t="s">
        <v>1182</v>
      </c>
      <c r="H179" s="69" t="s">
        <v>841</v>
      </c>
      <c r="I179" s="90">
        <v>43518</v>
      </c>
      <c r="J179" s="90">
        <v>43518</v>
      </c>
      <c r="K179" s="91">
        <v>251</v>
      </c>
      <c r="L179" s="94">
        <v>1044</v>
      </c>
      <c r="M179" s="69" t="s">
        <v>1127</v>
      </c>
      <c r="O179" s="93">
        <f>198.28*1.16</f>
        <v>230.00479999999999</v>
      </c>
    </row>
    <row r="180" spans="1:16" s="93" customFormat="1" ht="27" hidden="1" customHeight="1" x14ac:dyDescent="0.25">
      <c r="A180" s="69" t="s">
        <v>679</v>
      </c>
      <c r="B180" s="69">
        <v>4</v>
      </c>
      <c r="C180" s="69">
        <v>26</v>
      </c>
      <c r="D180" s="69" t="s">
        <v>1198</v>
      </c>
      <c r="E180" s="69"/>
      <c r="F180" s="69" t="s">
        <v>680</v>
      </c>
      <c r="G180" s="69" t="s">
        <v>1199</v>
      </c>
      <c r="H180" s="69" t="s">
        <v>785</v>
      </c>
      <c r="I180" s="90">
        <v>43488</v>
      </c>
      <c r="J180" s="90">
        <v>43488</v>
      </c>
      <c r="K180" s="91">
        <v>12886</v>
      </c>
      <c r="L180" s="94">
        <v>420</v>
      </c>
      <c r="M180" s="69" t="s">
        <v>1127</v>
      </c>
    </row>
    <row r="181" spans="1:16" s="93" customFormat="1" ht="27" hidden="1" customHeight="1" x14ac:dyDescent="0.25">
      <c r="A181" s="69"/>
      <c r="B181" s="69"/>
      <c r="C181" s="69"/>
      <c r="D181" s="69"/>
      <c r="E181" s="69"/>
      <c r="F181" s="69"/>
      <c r="G181" s="69"/>
      <c r="H181" s="69"/>
      <c r="I181" s="90"/>
      <c r="J181" s="90"/>
      <c r="K181" s="91"/>
      <c r="L181" s="473"/>
      <c r="M181" s="69"/>
    </row>
    <row r="182" spans="1:16" s="93" customFormat="1" ht="27" hidden="1" customHeight="1" x14ac:dyDescent="0.25">
      <c r="A182" s="69"/>
      <c r="B182" s="69"/>
      <c r="C182" s="69"/>
      <c r="D182" s="69"/>
      <c r="E182" s="69"/>
      <c r="F182" s="69"/>
      <c r="G182" s="69"/>
      <c r="H182" s="69"/>
      <c r="I182" s="90"/>
      <c r="J182" s="90"/>
      <c r="K182" s="91"/>
      <c r="L182" s="473"/>
      <c r="M182" s="69"/>
    </row>
    <row r="183" spans="1:16" s="93" customFormat="1" ht="27" hidden="1" customHeight="1" x14ac:dyDescent="0.25">
      <c r="A183" s="69"/>
      <c r="B183" s="69"/>
      <c r="C183" s="69"/>
      <c r="D183" s="69"/>
      <c r="E183" s="69"/>
      <c r="F183" s="69"/>
      <c r="G183" s="69"/>
      <c r="H183" s="69"/>
      <c r="I183" s="90"/>
      <c r="J183" s="90"/>
      <c r="K183" s="91"/>
      <c r="L183" s="473"/>
      <c r="M183" s="69"/>
    </row>
    <row r="184" spans="1:16" s="93" customFormat="1" ht="27" hidden="1" customHeight="1" x14ac:dyDescent="0.25">
      <c r="A184" s="69"/>
      <c r="B184" s="69"/>
      <c r="C184" s="69"/>
      <c r="D184" s="69"/>
      <c r="E184" s="69"/>
      <c r="F184" s="69"/>
      <c r="G184" s="69"/>
      <c r="H184" s="69"/>
      <c r="I184" s="90"/>
      <c r="J184" s="90"/>
      <c r="K184" s="91"/>
      <c r="L184" s="473"/>
      <c r="M184" s="69"/>
    </row>
    <row r="185" spans="1:16" s="93" customFormat="1" ht="12.75" hidden="1" customHeight="1" x14ac:dyDescent="0.25">
      <c r="A185" s="554" t="s">
        <v>27</v>
      </c>
      <c r="B185" s="555"/>
      <c r="C185" s="555"/>
      <c r="D185" s="555"/>
      <c r="E185" s="555"/>
      <c r="F185" s="555"/>
      <c r="G185" s="555"/>
      <c r="H185" s="555"/>
      <c r="I185" s="555"/>
      <c r="J185" s="555"/>
      <c r="K185" s="556"/>
      <c r="L185" s="327">
        <f>SUM(L186:L196)</f>
        <v>8108.4</v>
      </c>
      <c r="M185" s="89"/>
      <c r="O185" s="267">
        <f>O176+O177+O178+O179</f>
        <v>2335.0104000000001</v>
      </c>
    </row>
    <row r="186" spans="1:16" s="93" customFormat="1" ht="20.25" hidden="1" customHeight="1" x14ac:dyDescent="0.25">
      <c r="A186" s="146" t="s">
        <v>679</v>
      </c>
      <c r="B186" s="146">
        <v>5</v>
      </c>
      <c r="C186" s="146">
        <v>9</v>
      </c>
      <c r="D186" s="146" t="s">
        <v>1269</v>
      </c>
      <c r="E186" s="146"/>
      <c r="F186" s="146" t="s">
        <v>680</v>
      </c>
      <c r="G186" s="146" t="s">
        <v>1270</v>
      </c>
      <c r="H186" s="146" t="s">
        <v>1271</v>
      </c>
      <c r="I186" s="166">
        <v>43586</v>
      </c>
      <c r="J186" s="166">
        <v>43586</v>
      </c>
      <c r="K186" s="91" t="s">
        <v>1272</v>
      </c>
      <c r="L186" s="92">
        <v>3248</v>
      </c>
      <c r="M186" s="69" t="s">
        <v>1127</v>
      </c>
    </row>
    <row r="187" spans="1:16" s="93" customFormat="1" ht="27.75" hidden="1" customHeight="1" x14ac:dyDescent="0.25">
      <c r="A187" s="69" t="s">
        <v>679</v>
      </c>
      <c r="B187" s="69">
        <v>5</v>
      </c>
      <c r="C187" s="69">
        <v>22</v>
      </c>
      <c r="D187" s="69" t="s">
        <v>1287</v>
      </c>
      <c r="E187" s="69"/>
      <c r="F187" s="69" t="s">
        <v>1288</v>
      </c>
      <c r="G187" s="69" t="s">
        <v>1289</v>
      </c>
      <c r="H187" s="69" t="s">
        <v>1290</v>
      </c>
      <c r="I187" s="90">
        <v>43575</v>
      </c>
      <c r="J187" s="90">
        <v>43575</v>
      </c>
      <c r="K187" s="91">
        <v>690</v>
      </c>
      <c r="L187" s="110">
        <v>568.4</v>
      </c>
      <c r="M187" s="69" t="s">
        <v>1127</v>
      </c>
    </row>
    <row r="188" spans="1:16" s="93" customFormat="1" ht="21.75" hidden="1" customHeight="1" x14ac:dyDescent="0.25">
      <c r="A188" s="69" t="s">
        <v>679</v>
      </c>
      <c r="B188" s="69">
        <v>5</v>
      </c>
      <c r="C188" s="69">
        <v>30</v>
      </c>
      <c r="D188" s="69" t="s">
        <v>1301</v>
      </c>
      <c r="E188" s="69"/>
      <c r="F188" s="69" t="s">
        <v>684</v>
      </c>
      <c r="G188" s="69" t="s">
        <v>1302</v>
      </c>
      <c r="H188" s="69" t="s">
        <v>1255</v>
      </c>
      <c r="I188" s="90">
        <v>43565</v>
      </c>
      <c r="J188" s="90">
        <v>43565</v>
      </c>
      <c r="K188" s="91" t="s">
        <v>1303</v>
      </c>
      <c r="L188" s="110">
        <v>464</v>
      </c>
      <c r="M188" s="69" t="s">
        <v>1127</v>
      </c>
    </row>
    <row r="189" spans="1:16" s="93" customFormat="1" ht="26.25" hidden="1" customHeight="1" x14ac:dyDescent="0.25">
      <c r="A189" s="69" t="s">
        <v>679</v>
      </c>
      <c r="B189" s="69">
        <v>5</v>
      </c>
      <c r="C189" s="69">
        <v>30</v>
      </c>
      <c r="D189" s="69" t="s">
        <v>1308</v>
      </c>
      <c r="E189" s="69"/>
      <c r="F189" s="69" t="s">
        <v>684</v>
      </c>
      <c r="G189" s="69" t="s">
        <v>1307</v>
      </c>
      <c r="H189" s="69" t="s">
        <v>841</v>
      </c>
      <c r="I189" s="90">
        <v>43571</v>
      </c>
      <c r="J189" s="90">
        <v>43571</v>
      </c>
      <c r="K189" s="91">
        <v>306</v>
      </c>
      <c r="L189" s="110">
        <v>1856</v>
      </c>
      <c r="M189" s="69" t="s">
        <v>1127</v>
      </c>
    </row>
    <row r="190" spans="1:16" s="93" customFormat="1" ht="12.75" hidden="1" customHeight="1" x14ac:dyDescent="0.25">
      <c r="A190" s="69" t="s">
        <v>679</v>
      </c>
      <c r="B190" s="69">
        <v>5</v>
      </c>
      <c r="C190" s="69">
        <v>30</v>
      </c>
      <c r="D190" s="69" t="s">
        <v>1308</v>
      </c>
      <c r="E190" s="69"/>
      <c r="F190" s="69" t="s">
        <v>684</v>
      </c>
      <c r="G190" s="69" t="s">
        <v>1309</v>
      </c>
      <c r="H190" s="69" t="s">
        <v>841</v>
      </c>
      <c r="I190" s="90">
        <v>43558</v>
      </c>
      <c r="J190" s="90">
        <v>43558</v>
      </c>
      <c r="K190" s="91">
        <v>279</v>
      </c>
      <c r="L190" s="110">
        <v>928</v>
      </c>
      <c r="M190" s="69" t="s">
        <v>1127</v>
      </c>
    </row>
    <row r="191" spans="1:16" s="93" customFormat="1" ht="27" hidden="1" customHeight="1" x14ac:dyDescent="0.25">
      <c r="A191" s="69" t="s">
        <v>679</v>
      </c>
      <c r="B191" s="69">
        <v>5</v>
      </c>
      <c r="C191" s="69">
        <v>30</v>
      </c>
      <c r="D191" s="69" t="s">
        <v>1308</v>
      </c>
      <c r="E191" s="69"/>
      <c r="F191" s="69" t="s">
        <v>684</v>
      </c>
      <c r="G191" s="69" t="s">
        <v>1311</v>
      </c>
      <c r="H191" s="69" t="s">
        <v>841</v>
      </c>
      <c r="I191" s="90">
        <v>43525</v>
      </c>
      <c r="J191" s="90">
        <v>43525</v>
      </c>
      <c r="K191" s="91">
        <v>276</v>
      </c>
      <c r="L191" s="110">
        <v>1044</v>
      </c>
      <c r="M191" s="69" t="s">
        <v>1127</v>
      </c>
    </row>
    <row r="192" spans="1:16" s="93" customFormat="1" ht="12.75" hidden="1" customHeight="1" x14ac:dyDescent="0.25">
      <c r="A192" s="69"/>
      <c r="B192" s="69"/>
      <c r="C192" s="69"/>
      <c r="D192" s="69"/>
      <c r="E192" s="69"/>
      <c r="F192" s="69"/>
      <c r="G192" s="69"/>
      <c r="H192" s="69"/>
      <c r="I192" s="90"/>
      <c r="J192" s="90"/>
      <c r="K192" s="91"/>
      <c r="L192" s="110"/>
      <c r="M192" s="69"/>
    </row>
    <row r="193" spans="1:15" s="93" customFormat="1" ht="12.75" hidden="1" customHeight="1" x14ac:dyDescent="0.25">
      <c r="A193" s="69"/>
      <c r="B193" s="69"/>
      <c r="C193" s="69"/>
      <c r="D193" s="69"/>
      <c r="E193" s="69"/>
      <c r="F193" s="69"/>
      <c r="G193" s="69"/>
      <c r="H193" s="69"/>
      <c r="I193" s="90"/>
      <c r="J193" s="90"/>
      <c r="K193" s="91"/>
      <c r="L193" s="110"/>
      <c r="M193" s="69"/>
    </row>
    <row r="194" spans="1:15" s="93" customFormat="1" ht="12.75" hidden="1" customHeight="1" x14ac:dyDescent="0.25">
      <c r="A194" s="69"/>
      <c r="B194" s="69"/>
      <c r="C194" s="69"/>
      <c r="D194" s="69"/>
      <c r="E194" s="69"/>
      <c r="F194" s="69"/>
      <c r="G194" s="69"/>
      <c r="H194" s="69"/>
      <c r="I194" s="90"/>
      <c r="J194" s="90"/>
      <c r="K194" s="91"/>
      <c r="L194" s="110"/>
      <c r="M194" s="69"/>
      <c r="N194" s="471">
        <v>4083.2</v>
      </c>
    </row>
    <row r="195" spans="1:15" s="93" customFormat="1" ht="12.75" hidden="1" customHeight="1" x14ac:dyDescent="0.25">
      <c r="A195" s="69"/>
      <c r="B195" s="69"/>
      <c r="C195" s="69"/>
      <c r="D195" s="69"/>
      <c r="E195" s="69"/>
      <c r="F195" s="69"/>
      <c r="G195" s="69"/>
      <c r="H195" s="69"/>
      <c r="I195" s="90"/>
      <c r="J195" s="90"/>
      <c r="K195" s="91"/>
      <c r="L195" s="110"/>
      <c r="M195" s="69"/>
      <c r="N195" s="471">
        <v>2715</v>
      </c>
    </row>
    <row r="196" spans="1:15" s="93" customFormat="1" ht="12.75" hidden="1" customHeight="1" x14ac:dyDescent="0.25">
      <c r="A196" s="69"/>
      <c r="B196" s="69"/>
      <c r="C196" s="69"/>
      <c r="D196" s="69"/>
      <c r="E196" s="69"/>
      <c r="F196" s="69"/>
      <c r="G196" s="69"/>
      <c r="H196" s="69"/>
      <c r="I196" s="90"/>
      <c r="J196" s="90"/>
      <c r="K196" s="91"/>
      <c r="L196" s="110"/>
      <c r="M196" s="69"/>
      <c r="N196" s="471">
        <v>661.2</v>
      </c>
    </row>
    <row r="197" spans="1:15" s="93" customFormat="1" ht="12.75" hidden="1" customHeight="1" x14ac:dyDescent="0.25">
      <c r="A197" s="69"/>
      <c r="B197" s="69"/>
      <c r="C197" s="69"/>
      <c r="D197" s="69"/>
      <c r="E197" s="69"/>
      <c r="F197" s="69"/>
      <c r="G197" s="69"/>
      <c r="H197" s="69"/>
      <c r="I197" s="90"/>
      <c r="J197" s="90"/>
      <c r="K197" s="91"/>
      <c r="L197" s="110"/>
      <c r="M197" s="69"/>
      <c r="N197" s="471">
        <v>1160</v>
      </c>
    </row>
    <row r="198" spans="1:15" s="93" customFormat="1" ht="12.75" hidden="1" customHeight="1" x14ac:dyDescent="0.25">
      <c r="A198" s="69"/>
      <c r="B198" s="69"/>
      <c r="C198" s="69"/>
      <c r="D198" s="69"/>
      <c r="E198" s="69"/>
      <c r="F198" s="69"/>
      <c r="G198" s="69"/>
      <c r="H198" s="69"/>
      <c r="I198" s="90"/>
      <c r="J198" s="90"/>
      <c r="K198" s="91"/>
      <c r="L198" s="110"/>
      <c r="M198" s="69"/>
      <c r="N198" s="471">
        <v>12533.17</v>
      </c>
      <c r="O198" s="471">
        <f>N194+N195+N196+N197+N198+N199+N200+N201+N202</f>
        <v>42148.57</v>
      </c>
    </row>
    <row r="199" spans="1:15" s="93" customFormat="1" ht="12.75" customHeight="1" x14ac:dyDescent="0.25">
      <c r="A199" s="554" t="s">
        <v>640</v>
      </c>
      <c r="B199" s="555"/>
      <c r="C199" s="555"/>
      <c r="D199" s="555"/>
      <c r="E199" s="555"/>
      <c r="F199" s="555"/>
      <c r="G199" s="555"/>
      <c r="H199" s="555"/>
      <c r="I199" s="555"/>
      <c r="J199" s="555"/>
      <c r="K199" s="556"/>
      <c r="L199" s="327">
        <f>SUM(L200:L209)</f>
        <v>16225</v>
      </c>
      <c r="M199" s="89"/>
      <c r="N199" s="471">
        <v>2552</v>
      </c>
    </row>
    <row r="200" spans="1:15" s="93" customFormat="1" ht="60" customHeight="1" x14ac:dyDescent="0.25">
      <c r="A200" s="69" t="s">
        <v>679</v>
      </c>
      <c r="B200" s="69">
        <v>6</v>
      </c>
      <c r="C200" s="69">
        <v>19</v>
      </c>
      <c r="D200" s="69" t="s">
        <v>1730</v>
      </c>
      <c r="E200" s="69"/>
      <c r="F200" s="69" t="s">
        <v>684</v>
      </c>
      <c r="G200" s="69" t="s">
        <v>1731</v>
      </c>
      <c r="H200" s="69" t="s">
        <v>841</v>
      </c>
      <c r="I200" s="90">
        <v>43579</v>
      </c>
      <c r="J200" s="90">
        <v>43579</v>
      </c>
      <c r="K200" s="91">
        <v>2506</v>
      </c>
      <c r="L200" s="110">
        <v>1856</v>
      </c>
      <c r="M200" s="69" t="s">
        <v>1127</v>
      </c>
      <c r="N200" s="540">
        <v>6148</v>
      </c>
    </row>
    <row r="201" spans="1:15" s="93" customFormat="1" ht="60" customHeight="1" x14ac:dyDescent="0.25">
      <c r="A201" s="69" t="s">
        <v>679</v>
      </c>
      <c r="B201" s="69">
        <v>6</v>
      </c>
      <c r="C201" s="69">
        <v>19</v>
      </c>
      <c r="D201" s="69" t="s">
        <v>1730</v>
      </c>
      <c r="E201" s="69"/>
      <c r="F201" s="69" t="s">
        <v>684</v>
      </c>
      <c r="G201" s="69" t="s">
        <v>1735</v>
      </c>
      <c r="H201" s="69" t="s">
        <v>841</v>
      </c>
      <c r="I201" s="90">
        <v>43598</v>
      </c>
      <c r="J201" s="90">
        <v>43598</v>
      </c>
      <c r="K201" s="91">
        <v>1408</v>
      </c>
      <c r="L201" s="110">
        <v>1508</v>
      </c>
      <c r="M201" s="69" t="s">
        <v>1127</v>
      </c>
      <c r="N201" s="540">
        <v>6148</v>
      </c>
    </row>
    <row r="202" spans="1:15" s="93" customFormat="1" ht="79.5" customHeight="1" x14ac:dyDescent="0.25">
      <c r="A202" s="69" t="s">
        <v>679</v>
      </c>
      <c r="B202" s="69">
        <v>6</v>
      </c>
      <c r="C202" s="69">
        <v>19</v>
      </c>
      <c r="D202" s="69" t="s">
        <v>1730</v>
      </c>
      <c r="E202" s="69"/>
      <c r="F202" s="69" t="s">
        <v>684</v>
      </c>
      <c r="G202" s="69" t="s">
        <v>1736</v>
      </c>
      <c r="H202" s="69" t="s">
        <v>841</v>
      </c>
      <c r="I202" s="90">
        <v>43598</v>
      </c>
      <c r="J202" s="90">
        <v>43598</v>
      </c>
      <c r="K202" s="91">
        <v>1405</v>
      </c>
      <c r="L202" s="110">
        <v>3016</v>
      </c>
      <c r="M202" s="69" t="s">
        <v>1127</v>
      </c>
      <c r="N202" s="540">
        <v>6148</v>
      </c>
    </row>
    <row r="203" spans="1:15" s="93" customFormat="1" ht="57" customHeight="1" x14ac:dyDescent="0.25">
      <c r="A203" s="69" t="s">
        <v>679</v>
      </c>
      <c r="B203" s="69">
        <v>6</v>
      </c>
      <c r="C203" s="69">
        <v>4</v>
      </c>
      <c r="D203" s="69" t="s">
        <v>1748</v>
      </c>
      <c r="E203" s="69"/>
      <c r="F203" s="69" t="s">
        <v>684</v>
      </c>
      <c r="G203" s="69" t="s">
        <v>1749</v>
      </c>
      <c r="H203" s="69" t="s">
        <v>841</v>
      </c>
      <c r="I203" s="90">
        <v>43619</v>
      </c>
      <c r="J203" s="90">
        <v>43619</v>
      </c>
      <c r="K203" s="91">
        <v>306</v>
      </c>
      <c r="L203" s="110">
        <v>9280</v>
      </c>
      <c r="M203" s="69" t="s">
        <v>693</v>
      </c>
      <c r="N203" s="528"/>
    </row>
    <row r="204" spans="1:15" s="93" customFormat="1" ht="36.75" customHeight="1" x14ac:dyDescent="0.25">
      <c r="A204" s="69" t="s">
        <v>679</v>
      </c>
      <c r="B204" s="69">
        <v>6</v>
      </c>
      <c r="C204" s="69">
        <v>8</v>
      </c>
      <c r="D204" s="69" t="s">
        <v>1774</v>
      </c>
      <c r="E204" s="69"/>
      <c r="F204" s="69" t="s">
        <v>1162</v>
      </c>
      <c r="G204" s="69" t="s">
        <v>1775</v>
      </c>
      <c r="H204" s="69" t="s">
        <v>1514</v>
      </c>
      <c r="I204" s="90">
        <v>43557</v>
      </c>
      <c r="J204" s="90">
        <v>43557</v>
      </c>
      <c r="K204" s="91">
        <v>13489</v>
      </c>
      <c r="L204" s="110">
        <v>565</v>
      </c>
      <c r="M204" s="69" t="s">
        <v>1127</v>
      </c>
      <c r="N204" s="528"/>
    </row>
    <row r="205" spans="1:15" s="93" customFormat="1" ht="12.75" customHeight="1" x14ac:dyDescent="0.25">
      <c r="A205" s="69"/>
      <c r="B205" s="69"/>
      <c r="C205" s="69"/>
      <c r="D205" s="69"/>
      <c r="E205" s="69"/>
      <c r="F205" s="69"/>
      <c r="G205" s="69"/>
      <c r="H205" s="69"/>
      <c r="I205" s="90"/>
      <c r="J205" s="90"/>
      <c r="K205" s="91"/>
      <c r="L205" s="110"/>
      <c r="M205" s="69"/>
    </row>
    <row r="206" spans="1:15" s="93" customFormat="1" ht="13.5" customHeight="1" x14ac:dyDescent="0.25">
      <c r="A206" s="69"/>
      <c r="B206" s="69"/>
      <c r="C206" s="69"/>
      <c r="D206" s="69"/>
      <c r="E206" s="69"/>
      <c r="F206" s="69"/>
      <c r="G206" s="69"/>
      <c r="H206" s="69"/>
      <c r="I206" s="90"/>
      <c r="J206" s="90"/>
      <c r="K206" s="91"/>
      <c r="L206" s="110"/>
      <c r="M206" s="69"/>
    </row>
    <row r="207" spans="1:15" s="93" customFormat="1" ht="12.75" hidden="1" customHeight="1" x14ac:dyDescent="0.25">
      <c r="A207" s="69"/>
      <c r="B207" s="69"/>
      <c r="C207" s="69"/>
      <c r="D207" s="69"/>
      <c r="E207" s="69"/>
      <c r="F207" s="69"/>
      <c r="G207" s="69"/>
      <c r="H207" s="69"/>
      <c r="I207" s="90"/>
      <c r="J207" s="90"/>
      <c r="K207" s="91"/>
      <c r="L207" s="110"/>
      <c r="M207" s="69"/>
    </row>
    <row r="208" spans="1:15" s="93" customFormat="1" ht="12.75" hidden="1" customHeight="1" x14ac:dyDescent="0.25">
      <c r="A208" s="69"/>
      <c r="B208" s="69"/>
      <c r="C208" s="69"/>
      <c r="D208" s="69"/>
      <c r="E208" s="69"/>
      <c r="F208" s="69"/>
      <c r="G208" s="69"/>
      <c r="H208" s="69"/>
      <c r="I208" s="90"/>
      <c r="J208" s="90"/>
      <c r="K208" s="91"/>
      <c r="L208" s="110"/>
      <c r="M208" s="69"/>
    </row>
    <row r="209" spans="1:13" s="93" customFormat="1" ht="12.75" hidden="1" customHeight="1" x14ac:dyDescent="0.25">
      <c r="A209" s="69"/>
      <c r="B209" s="69"/>
      <c r="C209" s="69"/>
      <c r="D209" s="69"/>
      <c r="E209" s="69"/>
      <c r="F209" s="69"/>
      <c r="G209" s="69"/>
      <c r="H209" s="69"/>
      <c r="I209" s="90"/>
      <c r="J209" s="90"/>
      <c r="K209" s="91"/>
      <c r="L209" s="110"/>
      <c r="M209" s="69"/>
    </row>
    <row r="210" spans="1:13" s="93" customFormat="1" ht="12.75" hidden="1" customHeight="1" x14ac:dyDescent="0.25">
      <c r="A210" s="554" t="s">
        <v>30</v>
      </c>
      <c r="B210" s="555"/>
      <c r="C210" s="555"/>
      <c r="D210" s="555"/>
      <c r="E210" s="555"/>
      <c r="F210" s="555"/>
      <c r="G210" s="555"/>
      <c r="H210" s="555"/>
      <c r="I210" s="555"/>
      <c r="J210" s="555"/>
      <c r="K210" s="556"/>
      <c r="L210" s="394">
        <f>SUM(L211:L213)</f>
        <v>0</v>
      </c>
      <c r="M210" s="89"/>
    </row>
    <row r="211" spans="1:13" s="93" customFormat="1" ht="12.75" hidden="1" customHeight="1" x14ac:dyDescent="0.25">
      <c r="A211" s="69"/>
      <c r="B211" s="69"/>
      <c r="C211" s="69"/>
      <c r="D211" s="69"/>
      <c r="E211" s="69"/>
      <c r="F211" s="69"/>
      <c r="G211" s="69"/>
      <c r="H211" s="69"/>
      <c r="I211" s="90"/>
      <c r="J211" s="90"/>
      <c r="K211" s="91"/>
      <c r="L211" s="110"/>
      <c r="M211" s="69"/>
    </row>
    <row r="212" spans="1:13" s="93" customFormat="1" ht="12.75" hidden="1" customHeight="1" x14ac:dyDescent="0.25">
      <c r="A212" s="69"/>
      <c r="B212" s="69"/>
      <c r="C212" s="69"/>
      <c r="D212" s="69"/>
      <c r="E212" s="69"/>
      <c r="F212" s="69"/>
      <c r="G212" s="69"/>
      <c r="H212" s="69"/>
      <c r="I212" s="90"/>
      <c r="J212" s="90"/>
      <c r="K212" s="91"/>
      <c r="L212" s="110"/>
      <c r="M212" s="69"/>
    </row>
    <row r="213" spans="1:13" s="93" customFormat="1" ht="12.75" hidden="1" customHeight="1" x14ac:dyDescent="0.25">
      <c r="A213" s="69"/>
      <c r="B213" s="69"/>
      <c r="C213" s="69"/>
      <c r="D213" s="69"/>
      <c r="E213" s="69"/>
      <c r="F213" s="69"/>
      <c r="G213" s="69"/>
      <c r="H213" s="69"/>
      <c r="I213" s="90"/>
      <c r="J213" s="90"/>
      <c r="K213" s="91"/>
      <c r="L213" s="110"/>
      <c r="M213" s="69"/>
    </row>
    <row r="214" spans="1:13" s="93" customFormat="1" ht="12.75" hidden="1" customHeight="1" x14ac:dyDescent="0.25">
      <c r="A214" s="554" t="s">
        <v>31</v>
      </c>
      <c r="B214" s="555"/>
      <c r="C214" s="555"/>
      <c r="D214" s="555"/>
      <c r="E214" s="555"/>
      <c r="F214" s="555"/>
      <c r="G214" s="555"/>
      <c r="H214" s="555"/>
      <c r="I214" s="555"/>
      <c r="J214" s="555"/>
      <c r="K214" s="556"/>
      <c r="L214" s="394">
        <f>SUM(L215:L222)</f>
        <v>0</v>
      </c>
      <c r="M214" s="89"/>
    </row>
    <row r="215" spans="1:13" s="93" customFormat="1" ht="12.75" hidden="1" customHeight="1" x14ac:dyDescent="0.25">
      <c r="A215" s="69"/>
      <c r="B215" s="69"/>
      <c r="C215" s="69"/>
      <c r="D215" s="69"/>
      <c r="E215" s="69"/>
      <c r="F215" s="69"/>
      <c r="G215" s="69"/>
      <c r="H215" s="69"/>
      <c r="I215" s="90"/>
      <c r="J215" s="90"/>
      <c r="K215" s="91"/>
      <c r="L215" s="110"/>
      <c r="M215" s="69"/>
    </row>
    <row r="216" spans="1:13" s="93" customFormat="1" ht="12.75" hidden="1" customHeight="1" x14ac:dyDescent="0.25">
      <c r="A216" s="69"/>
      <c r="B216" s="69"/>
      <c r="C216" s="69"/>
      <c r="D216" s="69"/>
      <c r="E216" s="69"/>
      <c r="F216" s="69"/>
      <c r="G216" s="69"/>
      <c r="H216" s="69"/>
      <c r="I216" s="90"/>
      <c r="J216" s="90"/>
      <c r="K216" s="91"/>
      <c r="L216" s="110"/>
      <c r="M216" s="69"/>
    </row>
    <row r="217" spans="1:13" s="93" customFormat="1" ht="12.75" hidden="1" customHeight="1" x14ac:dyDescent="0.25">
      <c r="A217" s="69"/>
      <c r="B217" s="69"/>
      <c r="C217" s="69"/>
      <c r="D217" s="69"/>
      <c r="E217" s="69"/>
      <c r="F217" s="69"/>
      <c r="G217" s="69"/>
      <c r="H217" s="69"/>
      <c r="I217" s="90"/>
      <c r="J217" s="90"/>
      <c r="K217" s="91"/>
      <c r="L217" s="110"/>
      <c r="M217" s="69"/>
    </row>
    <row r="218" spans="1:13" s="93" customFormat="1" ht="12.75" hidden="1" customHeight="1" x14ac:dyDescent="0.25">
      <c r="A218" s="69"/>
      <c r="B218" s="69"/>
      <c r="C218" s="69"/>
      <c r="D218" s="69"/>
      <c r="E218" s="69"/>
      <c r="F218" s="69"/>
      <c r="G218" s="69"/>
      <c r="H218" s="69"/>
      <c r="I218" s="90"/>
      <c r="J218" s="90"/>
      <c r="K218" s="91"/>
      <c r="L218" s="110"/>
      <c r="M218" s="69"/>
    </row>
    <row r="219" spans="1:13" s="93" customFormat="1" ht="12.75" hidden="1" customHeight="1" x14ac:dyDescent="0.25">
      <c r="A219" s="69"/>
      <c r="B219" s="69"/>
      <c r="C219" s="69"/>
      <c r="D219" s="69"/>
      <c r="E219" s="69"/>
      <c r="F219" s="69"/>
      <c r="G219" s="69"/>
      <c r="H219" s="69"/>
      <c r="I219" s="90"/>
      <c r="J219" s="90"/>
      <c r="K219" s="91"/>
      <c r="L219" s="110"/>
      <c r="M219" s="69"/>
    </row>
    <row r="220" spans="1:13" s="93" customFormat="1" ht="12.75" hidden="1" customHeight="1" x14ac:dyDescent="0.25">
      <c r="A220" s="69"/>
      <c r="B220" s="69"/>
      <c r="C220" s="69"/>
      <c r="D220" s="69"/>
      <c r="E220" s="69"/>
      <c r="F220" s="69"/>
      <c r="G220" s="69"/>
      <c r="H220" s="69"/>
      <c r="I220" s="90"/>
      <c r="J220" s="90"/>
      <c r="K220" s="91"/>
      <c r="L220" s="110"/>
      <c r="M220" s="69"/>
    </row>
    <row r="221" spans="1:13" s="93" customFormat="1" ht="12.75" hidden="1" customHeight="1" x14ac:dyDescent="0.25">
      <c r="A221" s="69"/>
      <c r="B221" s="69"/>
      <c r="C221" s="69"/>
      <c r="D221" s="69"/>
      <c r="E221" s="69"/>
      <c r="F221" s="69"/>
      <c r="G221" s="69"/>
      <c r="H221" s="69"/>
      <c r="I221" s="90"/>
      <c r="J221" s="90"/>
      <c r="K221" s="91"/>
      <c r="L221" s="110"/>
      <c r="M221" s="69"/>
    </row>
    <row r="222" spans="1:13" s="93" customFormat="1" ht="12.75" hidden="1" customHeight="1" x14ac:dyDescent="0.25">
      <c r="A222" s="69"/>
      <c r="B222" s="69"/>
      <c r="C222" s="69"/>
      <c r="D222" s="69"/>
      <c r="E222" s="69"/>
      <c r="F222" s="69"/>
      <c r="G222" s="69"/>
      <c r="H222" s="69"/>
      <c r="I222" s="90"/>
      <c r="J222" s="90"/>
      <c r="K222" s="91"/>
      <c r="L222" s="110"/>
      <c r="M222" s="69"/>
    </row>
    <row r="223" spans="1:13" s="93" customFormat="1" ht="12.75" hidden="1" customHeight="1" x14ac:dyDescent="0.25">
      <c r="A223" s="554" t="s">
        <v>32</v>
      </c>
      <c r="B223" s="555"/>
      <c r="C223" s="555"/>
      <c r="D223" s="555"/>
      <c r="E223" s="555"/>
      <c r="F223" s="555"/>
      <c r="G223" s="555"/>
      <c r="H223" s="555"/>
      <c r="I223" s="555"/>
      <c r="J223" s="555"/>
      <c r="K223" s="556"/>
      <c r="L223" s="394">
        <f>SUM(L224:L230)</f>
        <v>0</v>
      </c>
      <c r="M223" s="89"/>
    </row>
    <row r="224" spans="1:13" s="93" customFormat="1" ht="12.75" hidden="1" customHeight="1" x14ac:dyDescent="0.25">
      <c r="A224" s="69"/>
      <c r="B224" s="69"/>
      <c r="C224" s="69"/>
      <c r="D224" s="69"/>
      <c r="E224" s="69"/>
      <c r="F224" s="69"/>
      <c r="G224" s="69"/>
      <c r="H224" s="69"/>
      <c r="I224" s="90"/>
      <c r="J224" s="90"/>
      <c r="K224" s="91"/>
      <c r="L224" s="110"/>
      <c r="M224" s="69"/>
    </row>
    <row r="225" spans="1:13" s="93" customFormat="1" ht="12.75" hidden="1" customHeight="1" x14ac:dyDescent="0.25">
      <c r="A225" s="69"/>
      <c r="B225" s="69"/>
      <c r="C225" s="69"/>
      <c r="D225" s="69"/>
      <c r="E225" s="69"/>
      <c r="F225" s="69"/>
      <c r="G225" s="69"/>
      <c r="H225" s="69"/>
      <c r="I225" s="90"/>
      <c r="J225" s="90"/>
      <c r="K225" s="91"/>
      <c r="L225" s="110"/>
      <c r="M225" s="69"/>
    </row>
    <row r="226" spans="1:13" s="93" customFormat="1" ht="12.75" hidden="1" customHeight="1" x14ac:dyDescent="0.25">
      <c r="A226" s="69"/>
      <c r="B226" s="69"/>
      <c r="C226" s="69"/>
      <c r="D226" s="69"/>
      <c r="E226" s="69"/>
      <c r="F226" s="69"/>
      <c r="G226" s="69"/>
      <c r="H226" s="69"/>
      <c r="I226" s="90"/>
      <c r="J226" s="90"/>
      <c r="K226" s="91"/>
      <c r="L226" s="110"/>
      <c r="M226" s="69"/>
    </row>
    <row r="227" spans="1:13" s="93" customFormat="1" ht="12.75" hidden="1" customHeight="1" x14ac:dyDescent="0.25">
      <c r="A227" s="69"/>
      <c r="B227" s="69"/>
      <c r="C227" s="69"/>
      <c r="D227" s="69"/>
      <c r="E227" s="69"/>
      <c r="F227" s="69"/>
      <c r="G227" s="69"/>
      <c r="H227" s="69"/>
      <c r="I227" s="90"/>
      <c r="J227" s="90"/>
      <c r="K227" s="91"/>
      <c r="L227" s="110"/>
      <c r="M227" s="69"/>
    </row>
    <row r="228" spans="1:13" s="93" customFormat="1" ht="12.75" hidden="1" customHeight="1" x14ac:dyDescent="0.25">
      <c r="A228" s="69"/>
      <c r="B228" s="69"/>
      <c r="C228" s="69"/>
      <c r="D228" s="69"/>
      <c r="E228" s="69"/>
      <c r="F228" s="69"/>
      <c r="G228" s="69"/>
      <c r="H228" s="69"/>
      <c r="I228" s="90"/>
      <c r="J228" s="90"/>
      <c r="K228" s="91"/>
      <c r="L228" s="110"/>
      <c r="M228" s="69"/>
    </row>
    <row r="229" spans="1:13" s="93" customFormat="1" ht="12.75" hidden="1" customHeight="1" x14ac:dyDescent="0.25">
      <c r="A229" s="69"/>
      <c r="B229" s="69"/>
      <c r="C229" s="69"/>
      <c r="D229" s="69"/>
      <c r="E229" s="69"/>
      <c r="F229" s="69"/>
      <c r="G229" s="69"/>
      <c r="H229" s="69"/>
      <c r="I229" s="90"/>
      <c r="J229" s="90"/>
      <c r="K229" s="91"/>
      <c r="L229" s="110"/>
      <c r="M229" s="69"/>
    </row>
    <row r="230" spans="1:13" s="93" customFormat="1" ht="12.75" hidden="1" customHeight="1" x14ac:dyDescent="0.25">
      <c r="A230" s="69"/>
      <c r="B230" s="69"/>
      <c r="C230" s="69"/>
      <c r="D230" s="69"/>
      <c r="E230" s="69"/>
      <c r="F230" s="69"/>
      <c r="G230" s="69"/>
      <c r="H230" s="69"/>
      <c r="I230" s="90"/>
      <c r="J230" s="90"/>
      <c r="K230" s="91"/>
      <c r="L230" s="110"/>
      <c r="M230" s="69"/>
    </row>
    <row r="231" spans="1:13" s="93" customFormat="1" ht="12.75" hidden="1" customHeight="1" x14ac:dyDescent="0.25">
      <c r="A231" s="554" t="s">
        <v>33</v>
      </c>
      <c r="B231" s="555"/>
      <c r="C231" s="555"/>
      <c r="D231" s="555"/>
      <c r="E231" s="555"/>
      <c r="F231" s="555"/>
      <c r="G231" s="555"/>
      <c r="H231" s="555"/>
      <c r="I231" s="555"/>
      <c r="J231" s="555"/>
      <c r="K231" s="556"/>
      <c r="L231" s="394">
        <f>SUM(L232:L233)</f>
        <v>0</v>
      </c>
      <c r="M231" s="89"/>
    </row>
    <row r="232" spans="1:13" s="93" customFormat="1" ht="12.75" hidden="1" customHeight="1" x14ac:dyDescent="0.25">
      <c r="A232" s="69"/>
      <c r="B232" s="69"/>
      <c r="C232" s="69"/>
      <c r="D232" s="69"/>
      <c r="E232" s="69"/>
      <c r="F232" s="69"/>
      <c r="G232" s="69"/>
      <c r="H232" s="69"/>
      <c r="I232" s="90"/>
      <c r="J232" s="90"/>
      <c r="K232" s="91"/>
      <c r="L232" s="110"/>
      <c r="M232" s="69"/>
    </row>
    <row r="233" spans="1:13" s="93" customFormat="1" ht="12.75" hidden="1" customHeight="1" x14ac:dyDescent="0.25">
      <c r="A233" s="69"/>
      <c r="B233" s="69"/>
      <c r="C233" s="69"/>
      <c r="D233" s="69"/>
      <c r="E233" s="69"/>
      <c r="F233" s="69"/>
      <c r="G233" s="69"/>
      <c r="H233" s="69"/>
      <c r="I233" s="90"/>
      <c r="J233" s="90"/>
      <c r="K233" s="91"/>
      <c r="L233" s="110"/>
      <c r="M233" s="69"/>
    </row>
    <row r="234" spans="1:13" s="93" customFormat="1" ht="12.75" hidden="1" customHeight="1" x14ac:dyDescent="0.25">
      <c r="A234" s="554" t="s">
        <v>61</v>
      </c>
      <c r="B234" s="555"/>
      <c r="C234" s="555"/>
      <c r="D234" s="555"/>
      <c r="E234" s="555"/>
      <c r="F234" s="555"/>
      <c r="G234" s="555"/>
      <c r="H234" s="555"/>
      <c r="I234" s="555"/>
      <c r="J234" s="555"/>
      <c r="K234" s="556"/>
      <c r="L234" s="394">
        <f>SUM(L235:L245)</f>
        <v>0</v>
      </c>
      <c r="M234" s="89"/>
    </row>
    <row r="235" spans="1:13" s="93" customFormat="1" ht="12.75" hidden="1" customHeight="1" x14ac:dyDescent="0.25">
      <c r="A235" s="69"/>
      <c r="B235" s="69"/>
      <c r="C235" s="69"/>
      <c r="D235" s="69"/>
      <c r="E235" s="69"/>
      <c r="F235" s="69"/>
      <c r="G235" s="69"/>
      <c r="H235" s="69"/>
      <c r="I235" s="90"/>
      <c r="J235" s="90"/>
      <c r="K235" s="91"/>
      <c r="L235" s="110"/>
      <c r="M235" s="69"/>
    </row>
    <row r="236" spans="1:13" s="93" customFormat="1" ht="12.75" hidden="1" customHeight="1" x14ac:dyDescent="0.25">
      <c r="A236" s="69"/>
      <c r="B236" s="69"/>
      <c r="C236" s="69"/>
      <c r="D236" s="69"/>
      <c r="E236" s="69"/>
      <c r="F236" s="69"/>
      <c r="G236" s="69"/>
      <c r="H236" s="69"/>
      <c r="I236" s="90"/>
      <c r="J236" s="90"/>
      <c r="K236" s="91"/>
      <c r="L236" s="110"/>
      <c r="M236" s="69"/>
    </row>
    <row r="237" spans="1:13" s="93" customFormat="1" ht="12.75" hidden="1" customHeight="1" x14ac:dyDescent="0.25">
      <c r="A237" s="69"/>
      <c r="B237" s="69"/>
      <c r="C237" s="69"/>
      <c r="D237" s="69"/>
      <c r="E237" s="69"/>
      <c r="F237" s="69"/>
      <c r="G237" s="69"/>
      <c r="H237" s="69"/>
      <c r="I237" s="90"/>
      <c r="J237" s="90"/>
      <c r="K237" s="91"/>
      <c r="L237" s="110"/>
      <c r="M237" s="69"/>
    </row>
    <row r="238" spans="1:13" s="93" customFormat="1" ht="12.75" hidden="1" customHeight="1" x14ac:dyDescent="0.25">
      <c r="A238" s="69"/>
      <c r="B238" s="69"/>
      <c r="C238" s="69"/>
      <c r="D238" s="69"/>
      <c r="E238" s="69"/>
      <c r="F238" s="69"/>
      <c r="G238" s="69"/>
      <c r="H238" s="69"/>
      <c r="I238" s="90"/>
      <c r="J238" s="90"/>
      <c r="K238" s="91"/>
      <c r="L238" s="110"/>
      <c r="M238" s="69"/>
    </row>
    <row r="239" spans="1:13" s="93" customFormat="1" ht="12.75" hidden="1" customHeight="1" x14ac:dyDescent="0.25">
      <c r="A239" s="69"/>
      <c r="B239" s="69"/>
      <c r="C239" s="69"/>
      <c r="D239" s="69"/>
      <c r="E239" s="69"/>
      <c r="F239" s="69"/>
      <c r="G239" s="69"/>
      <c r="H239" s="69"/>
      <c r="I239" s="90"/>
      <c r="J239" s="90"/>
      <c r="K239" s="91"/>
      <c r="L239" s="110"/>
      <c r="M239" s="69"/>
    </row>
    <row r="240" spans="1:13" s="93" customFormat="1" ht="12.75" hidden="1" customHeight="1" x14ac:dyDescent="0.25">
      <c r="A240" s="69"/>
      <c r="B240" s="69"/>
      <c r="C240" s="69"/>
      <c r="D240" s="69"/>
      <c r="E240" s="69"/>
      <c r="F240" s="69"/>
      <c r="G240" s="69"/>
      <c r="H240" s="69"/>
      <c r="I240" s="90"/>
      <c r="J240" s="90"/>
      <c r="K240" s="91"/>
      <c r="L240" s="110"/>
      <c r="M240" s="69"/>
    </row>
    <row r="241" spans="1:13" s="93" customFormat="1" ht="12.75" hidden="1" customHeight="1" x14ac:dyDescent="0.25">
      <c r="A241" s="69"/>
      <c r="B241" s="69"/>
      <c r="C241" s="69"/>
      <c r="D241" s="69"/>
      <c r="E241" s="69"/>
      <c r="F241" s="69"/>
      <c r="G241" s="69"/>
      <c r="H241" s="69"/>
      <c r="I241" s="90"/>
      <c r="J241" s="90"/>
      <c r="K241" s="91"/>
      <c r="L241" s="110"/>
      <c r="M241" s="69"/>
    </row>
    <row r="242" spans="1:13" s="93" customFormat="1" ht="12.75" hidden="1" customHeight="1" x14ac:dyDescent="0.25">
      <c r="A242" s="69"/>
      <c r="B242" s="69"/>
      <c r="C242" s="69"/>
      <c r="D242" s="69"/>
      <c r="E242" s="69"/>
      <c r="F242" s="69"/>
      <c r="G242" s="69"/>
      <c r="H242" s="69"/>
      <c r="I242" s="90"/>
      <c r="J242" s="90"/>
      <c r="K242" s="91"/>
      <c r="L242" s="110"/>
      <c r="M242" s="69"/>
    </row>
    <row r="243" spans="1:13" s="93" customFormat="1" ht="12.75" hidden="1" customHeight="1" x14ac:dyDescent="0.25">
      <c r="A243" s="69"/>
      <c r="B243" s="69"/>
      <c r="C243" s="69"/>
      <c r="D243" s="69"/>
      <c r="E243" s="69"/>
      <c r="F243" s="69"/>
      <c r="G243" s="69"/>
      <c r="H243" s="69"/>
      <c r="I243" s="90"/>
      <c r="J243" s="90"/>
      <c r="K243" s="91"/>
      <c r="L243" s="110"/>
      <c r="M243" s="69"/>
    </row>
    <row r="244" spans="1:13" s="93" customFormat="1" ht="12.75" hidden="1" customHeight="1" x14ac:dyDescent="0.25">
      <c r="A244" s="69"/>
      <c r="B244" s="69"/>
      <c r="C244" s="69"/>
      <c r="D244" s="69"/>
      <c r="E244" s="69"/>
      <c r="F244" s="69"/>
      <c r="G244" s="69"/>
      <c r="H244" s="69"/>
      <c r="I244" s="90"/>
      <c r="J244" s="90"/>
      <c r="K244" s="91"/>
      <c r="L244" s="110"/>
      <c r="M244" s="69"/>
    </row>
    <row r="245" spans="1:13" s="93" customFormat="1" ht="12.75" customHeight="1" x14ac:dyDescent="0.25">
      <c r="A245" s="69"/>
      <c r="B245" s="69"/>
      <c r="C245" s="69"/>
      <c r="D245" s="69"/>
      <c r="E245" s="69"/>
      <c r="F245" s="69"/>
      <c r="G245" s="69"/>
      <c r="H245" s="69"/>
      <c r="I245" s="90"/>
      <c r="J245" s="90"/>
      <c r="K245" s="91"/>
      <c r="L245" s="110"/>
      <c r="M245" s="69"/>
    </row>
    <row r="246" spans="1:13" s="74" customFormat="1" ht="12.75" customHeight="1" thickBot="1" x14ac:dyDescent="0.3">
      <c r="A246" s="112" t="s">
        <v>34</v>
      </c>
      <c r="B246" s="113"/>
      <c r="C246" s="114"/>
      <c r="D246" s="115"/>
      <c r="E246" s="116"/>
      <c r="F246" s="117"/>
      <c r="G246" s="118"/>
      <c r="H246" s="117"/>
      <c r="I246" s="119"/>
      <c r="J246" s="119"/>
      <c r="K246" s="120"/>
      <c r="L246" s="121">
        <f>L164+L172+L185</f>
        <v>33068.01</v>
      </c>
      <c r="M246" s="204"/>
    </row>
    <row r="247" spans="1:13" s="74" customFormat="1" ht="12.75" customHeight="1" x14ac:dyDescent="0.25">
      <c r="A247" s="276"/>
      <c r="B247" s="123"/>
      <c r="C247" s="124"/>
      <c r="D247" s="277"/>
      <c r="E247" s="276"/>
      <c r="F247" s="123"/>
      <c r="G247" s="276"/>
      <c r="H247" s="123"/>
      <c r="I247" s="277"/>
      <c r="J247" s="277"/>
      <c r="K247" s="125"/>
      <c r="L247" s="127"/>
      <c r="M247" s="205"/>
    </row>
    <row r="248" spans="1:13" s="82" customFormat="1" ht="12.75" customHeight="1" x14ac:dyDescent="0.25">
      <c r="A248" s="558" t="s">
        <v>18</v>
      </c>
      <c r="B248" s="558"/>
      <c r="C248" s="558"/>
      <c r="D248" s="558"/>
      <c r="E248" s="558"/>
      <c r="F248" s="558"/>
      <c r="G248" s="560" t="s">
        <v>19</v>
      </c>
      <c r="H248" s="560"/>
      <c r="I248" s="128"/>
      <c r="J248" s="128"/>
      <c r="K248" s="129"/>
      <c r="L248" s="550" t="s">
        <v>20</v>
      </c>
      <c r="M248" s="550"/>
    </row>
    <row r="249" spans="1:13" s="82" customFormat="1" ht="12.75" customHeight="1" x14ac:dyDescent="0.25">
      <c r="B249" s="83"/>
      <c r="C249" s="84"/>
      <c r="D249" s="475"/>
      <c r="E249" s="122"/>
      <c r="F249" s="130"/>
      <c r="G249" s="131"/>
      <c r="H249" s="130"/>
      <c r="K249" s="132"/>
      <c r="L249" s="126"/>
      <c r="M249" s="130"/>
    </row>
    <row r="250" spans="1:13" s="82" customFormat="1" ht="12.75" customHeight="1" x14ac:dyDescent="0.25">
      <c r="A250" s="558" t="s">
        <v>1246</v>
      </c>
      <c r="B250" s="558"/>
      <c r="C250" s="558"/>
      <c r="D250" s="558"/>
      <c r="E250" s="558"/>
      <c r="F250" s="558"/>
      <c r="G250" s="559" t="s">
        <v>36</v>
      </c>
      <c r="H250" s="559"/>
      <c r="I250" s="279"/>
      <c r="J250" s="279"/>
      <c r="K250" s="133"/>
      <c r="L250" s="559" t="s">
        <v>37</v>
      </c>
      <c r="M250" s="559"/>
    </row>
    <row r="251" spans="1:13" s="82" customFormat="1" ht="12.75" customHeight="1" x14ac:dyDescent="0.25">
      <c r="A251" s="558" t="s">
        <v>1247</v>
      </c>
      <c r="B251" s="558"/>
      <c r="C251" s="558"/>
      <c r="D251" s="558"/>
      <c r="E251" s="558"/>
      <c r="F251" s="558"/>
      <c r="G251" s="550" t="s">
        <v>39</v>
      </c>
      <c r="H251" s="550"/>
      <c r="I251" s="278"/>
      <c r="J251" s="278"/>
      <c r="K251" s="133"/>
      <c r="L251" s="550" t="s">
        <v>40</v>
      </c>
      <c r="M251" s="550"/>
    </row>
    <row r="252" spans="1:13" s="82" customFormat="1" ht="12.75" customHeight="1" x14ac:dyDescent="0.25">
      <c r="A252" s="277"/>
      <c r="B252" s="277"/>
      <c r="C252" s="277"/>
      <c r="D252" s="277"/>
      <c r="E252" s="277"/>
      <c r="F252" s="277"/>
      <c r="G252" s="278"/>
      <c r="H252" s="208"/>
      <c r="I252" s="278"/>
      <c r="J252" s="278"/>
      <c r="K252" s="133"/>
      <c r="L252" s="126"/>
      <c r="M252" s="208"/>
    </row>
    <row r="253" spans="1:13" s="74" customFormat="1" ht="12.75" customHeight="1" x14ac:dyDescent="0.25">
      <c r="A253" s="557" t="s">
        <v>14</v>
      </c>
      <c r="B253" s="557"/>
      <c r="C253" s="557"/>
      <c r="D253" s="557"/>
      <c r="E253" s="557"/>
      <c r="F253" s="70"/>
      <c r="G253" s="71"/>
      <c r="H253" s="83"/>
      <c r="I253" s="279"/>
      <c r="J253" s="279"/>
      <c r="K253" s="72"/>
      <c r="L253" s="73"/>
      <c r="M253" s="164"/>
    </row>
    <row r="254" spans="1:13" s="74" customFormat="1" ht="19.5" customHeight="1" x14ac:dyDescent="0.25">
      <c r="A254" s="75" t="s">
        <v>300</v>
      </c>
      <c r="B254" s="76"/>
      <c r="C254" s="77"/>
      <c r="D254" s="147"/>
      <c r="E254" s="75" t="s">
        <v>301</v>
      </c>
      <c r="F254" s="148"/>
      <c r="G254" s="138" t="s">
        <v>302</v>
      </c>
      <c r="H254" s="209" t="s">
        <v>292</v>
      </c>
      <c r="I254" s="78"/>
      <c r="J254" s="79" t="s">
        <v>303</v>
      </c>
      <c r="K254" s="149"/>
      <c r="L254" s="81"/>
      <c r="M254" s="76" t="s">
        <v>304</v>
      </c>
    </row>
    <row r="255" spans="1:13" s="74" customFormat="1" ht="12.75" customHeight="1" x14ac:dyDescent="0.25">
      <c r="A255" s="82"/>
      <c r="B255" s="83"/>
      <c r="C255" s="84"/>
      <c r="D255" s="279"/>
      <c r="E255" s="140"/>
      <c r="F255" s="83"/>
      <c r="G255" s="71"/>
      <c r="H255" s="179"/>
      <c r="I255" s="140"/>
      <c r="J255" s="140"/>
      <c r="K255" s="72"/>
      <c r="L255" s="141"/>
      <c r="M255" s="164"/>
    </row>
    <row r="256" spans="1:13" s="88" customFormat="1" ht="48.75" customHeight="1" x14ac:dyDescent="0.25">
      <c r="A256" s="9" t="s">
        <v>2</v>
      </c>
      <c r="B256" s="9" t="s">
        <v>3</v>
      </c>
      <c r="C256" s="85" t="s">
        <v>4</v>
      </c>
      <c r="D256" s="9" t="s">
        <v>5</v>
      </c>
      <c r="E256" s="9" t="s">
        <v>6</v>
      </c>
      <c r="F256" s="9" t="s">
        <v>7</v>
      </c>
      <c r="G256" s="9" t="s">
        <v>8</v>
      </c>
      <c r="H256" s="9" t="s">
        <v>9</v>
      </c>
      <c r="I256" s="9" t="s">
        <v>22</v>
      </c>
      <c r="J256" s="9" t="s">
        <v>10</v>
      </c>
      <c r="K256" s="86" t="s">
        <v>11</v>
      </c>
      <c r="L256" s="87" t="s">
        <v>12</v>
      </c>
      <c r="M256" s="9" t="s">
        <v>13</v>
      </c>
    </row>
    <row r="257" spans="1:14" s="74" customFormat="1" ht="12.75" hidden="1" customHeight="1" x14ac:dyDescent="0.25">
      <c r="A257" s="551" t="s">
        <v>60</v>
      </c>
      <c r="B257" s="552"/>
      <c r="C257" s="552"/>
      <c r="D257" s="552"/>
      <c r="E257" s="552"/>
      <c r="F257" s="552"/>
      <c r="G257" s="552"/>
      <c r="H257" s="552"/>
      <c r="I257" s="552"/>
      <c r="J257" s="552"/>
      <c r="K257" s="553"/>
      <c r="L257" s="309">
        <f>SUM(L258:L258)</f>
        <v>2410</v>
      </c>
      <c r="M257" s="89"/>
    </row>
    <row r="258" spans="1:14" s="93" customFormat="1" ht="39" hidden="1" customHeight="1" x14ac:dyDescent="0.25">
      <c r="A258" s="69" t="s">
        <v>679</v>
      </c>
      <c r="B258" s="69">
        <v>3</v>
      </c>
      <c r="C258" s="69">
        <v>5</v>
      </c>
      <c r="D258" s="69">
        <v>29</v>
      </c>
      <c r="E258" s="69"/>
      <c r="F258" s="69" t="s">
        <v>680</v>
      </c>
      <c r="G258" s="69" t="s">
        <v>1099</v>
      </c>
      <c r="H258" s="69" t="s">
        <v>785</v>
      </c>
      <c r="I258" s="90">
        <v>43475</v>
      </c>
      <c r="J258" s="90">
        <v>43475</v>
      </c>
      <c r="K258" s="91">
        <v>12801</v>
      </c>
      <c r="L258" s="92">
        <v>2410</v>
      </c>
      <c r="M258" s="69" t="s">
        <v>1059</v>
      </c>
    </row>
    <row r="259" spans="1:14" s="74" customFormat="1" ht="12.75" hidden="1" customHeight="1" x14ac:dyDescent="0.25">
      <c r="A259" s="554" t="s">
        <v>1252</v>
      </c>
      <c r="B259" s="555"/>
      <c r="C259" s="555"/>
      <c r="D259" s="555"/>
      <c r="E259" s="555"/>
      <c r="F259" s="555"/>
      <c r="G259" s="555"/>
      <c r="H259" s="555"/>
      <c r="I259" s="555"/>
      <c r="J259" s="555"/>
      <c r="K259" s="556"/>
      <c r="L259" s="327">
        <f>SUM(L260:L264)</f>
        <v>20880</v>
      </c>
      <c r="M259" s="89"/>
    </row>
    <row r="260" spans="1:14" s="93" customFormat="1" ht="27" hidden="1" customHeight="1" x14ac:dyDescent="0.25">
      <c r="A260" s="146" t="s">
        <v>679</v>
      </c>
      <c r="B260" s="69">
        <v>5</v>
      </c>
      <c r="C260" s="69">
        <v>8</v>
      </c>
      <c r="D260" s="69" t="s">
        <v>1275</v>
      </c>
      <c r="E260" s="69"/>
      <c r="F260" s="69" t="s">
        <v>684</v>
      </c>
      <c r="G260" s="69" t="s">
        <v>1276</v>
      </c>
      <c r="H260" s="69" t="s">
        <v>1277</v>
      </c>
      <c r="I260" s="90">
        <v>43634</v>
      </c>
      <c r="J260" s="90">
        <v>43634</v>
      </c>
      <c r="K260" s="91">
        <v>32</v>
      </c>
      <c r="L260" s="92">
        <v>20880</v>
      </c>
      <c r="M260" s="69" t="s">
        <v>1127</v>
      </c>
    </row>
    <row r="261" spans="1:14" s="93" customFormat="1" ht="12.75" hidden="1" customHeight="1" x14ac:dyDescent="0.25">
      <c r="A261" s="146"/>
      <c r="B261" s="69"/>
      <c r="C261" s="69"/>
      <c r="D261" s="69"/>
      <c r="E261" s="69"/>
      <c r="F261" s="69"/>
      <c r="G261" s="69"/>
      <c r="H261" s="69"/>
      <c r="I261" s="90"/>
      <c r="J261" s="90"/>
      <c r="K261" s="91"/>
      <c r="L261" s="92"/>
      <c r="M261" s="69"/>
    </row>
    <row r="262" spans="1:14" s="93" customFormat="1" ht="12.75" hidden="1" customHeight="1" x14ac:dyDescent="0.25">
      <c r="A262" s="146"/>
      <c r="B262" s="69"/>
      <c r="C262" s="69"/>
      <c r="D262" s="69"/>
      <c r="E262" s="69"/>
      <c r="F262" s="69"/>
      <c r="G262" s="69"/>
      <c r="H262" s="69"/>
      <c r="I262" s="90"/>
      <c r="J262" s="90"/>
      <c r="K262" s="91"/>
      <c r="L262" s="92"/>
      <c r="M262" s="69"/>
    </row>
    <row r="263" spans="1:14" s="93" customFormat="1" ht="12.75" hidden="1" customHeight="1" x14ac:dyDescent="0.25">
      <c r="A263" s="146"/>
      <c r="B263" s="69"/>
      <c r="C263" s="69"/>
      <c r="D263" s="69"/>
      <c r="E263" s="69"/>
      <c r="F263" s="69"/>
      <c r="G263" s="69"/>
      <c r="H263" s="69"/>
      <c r="I263" s="90"/>
      <c r="J263" s="90"/>
      <c r="K263" s="91"/>
      <c r="L263" s="92"/>
      <c r="M263" s="69"/>
    </row>
    <row r="264" spans="1:14" s="93" customFormat="1" ht="12.75" hidden="1" customHeight="1" x14ac:dyDescent="0.25">
      <c r="A264" s="146"/>
      <c r="B264" s="69"/>
      <c r="C264" s="69"/>
      <c r="D264" s="69"/>
      <c r="E264" s="69"/>
      <c r="F264" s="69"/>
      <c r="G264" s="69"/>
      <c r="H264" s="69"/>
      <c r="I264" s="90"/>
      <c r="J264" s="90"/>
      <c r="K264" s="91"/>
      <c r="L264" s="92"/>
      <c r="M264" s="69"/>
    </row>
    <row r="265" spans="1:14" s="74" customFormat="1" ht="12.75" customHeight="1" x14ac:dyDescent="0.25">
      <c r="A265" s="551" t="s">
        <v>640</v>
      </c>
      <c r="B265" s="552"/>
      <c r="C265" s="552"/>
      <c r="D265" s="552"/>
      <c r="E265" s="552"/>
      <c r="F265" s="552"/>
      <c r="G265" s="552"/>
      <c r="H265" s="552"/>
      <c r="I265" s="552"/>
      <c r="J265" s="552"/>
      <c r="K265" s="553"/>
      <c r="L265" s="394">
        <f>SUM(L266:L268)</f>
        <v>11832</v>
      </c>
      <c r="M265" s="89"/>
    </row>
    <row r="266" spans="1:14" s="93" customFormat="1" ht="27" customHeight="1" x14ac:dyDescent="0.25">
      <c r="A266" s="146" t="s">
        <v>679</v>
      </c>
      <c r="B266" s="69">
        <v>6</v>
      </c>
      <c r="C266" s="69">
        <v>19</v>
      </c>
      <c r="D266" s="69" t="s">
        <v>1737</v>
      </c>
      <c r="E266" s="69"/>
      <c r="F266" s="69" t="s">
        <v>684</v>
      </c>
      <c r="G266" s="69" t="s">
        <v>1738</v>
      </c>
      <c r="H266" s="69" t="s">
        <v>1277</v>
      </c>
      <c r="I266" s="90">
        <v>43622</v>
      </c>
      <c r="J266" s="90">
        <v>43622</v>
      </c>
      <c r="K266" s="91">
        <v>28</v>
      </c>
      <c r="L266" s="92">
        <v>11832</v>
      </c>
      <c r="M266" s="69" t="s">
        <v>1127</v>
      </c>
      <c r="N266" s="528"/>
    </row>
    <row r="267" spans="1:14" s="93" customFormat="1" ht="12.75" customHeight="1" x14ac:dyDescent="0.25">
      <c r="A267" s="146"/>
      <c r="B267" s="69"/>
      <c r="C267" s="69"/>
      <c r="D267" s="69"/>
      <c r="E267" s="69"/>
      <c r="F267" s="69"/>
      <c r="G267" s="69"/>
      <c r="H267" s="69"/>
      <c r="I267" s="90"/>
      <c r="J267" s="90"/>
      <c r="K267" s="91"/>
      <c r="L267" s="92"/>
      <c r="M267" s="69"/>
    </row>
    <row r="268" spans="1:14" s="93" customFormat="1" ht="12.75" customHeight="1" x14ac:dyDescent="0.25">
      <c r="A268" s="146"/>
      <c r="B268" s="69"/>
      <c r="C268" s="69"/>
      <c r="D268" s="69"/>
      <c r="E268" s="69"/>
      <c r="F268" s="69"/>
      <c r="G268" s="69"/>
      <c r="H268" s="69"/>
      <c r="I268" s="90"/>
      <c r="J268" s="90"/>
      <c r="K268" s="91"/>
      <c r="L268" s="92"/>
      <c r="M268" s="69"/>
    </row>
    <row r="269" spans="1:14" s="74" customFormat="1" ht="12.75" customHeight="1" x14ac:dyDescent="0.25">
      <c r="A269" s="340" t="s">
        <v>34</v>
      </c>
      <c r="B269" s="271"/>
      <c r="C269" s="272"/>
      <c r="D269" s="270"/>
      <c r="E269" s="270"/>
      <c r="F269" s="271"/>
      <c r="G269" s="270"/>
      <c r="H269" s="271"/>
      <c r="I269" s="273"/>
      <c r="J269" s="273"/>
      <c r="K269" s="341"/>
      <c r="L269" s="342">
        <f>L257+L259+L265</f>
        <v>35122</v>
      </c>
      <c r="M269" s="156"/>
    </row>
    <row r="270" spans="1:14" s="74" customFormat="1" ht="12.75" customHeight="1" x14ac:dyDescent="0.25">
      <c r="A270" s="276"/>
      <c r="B270" s="123"/>
      <c r="C270" s="124"/>
      <c r="D270" s="277"/>
      <c r="E270" s="276"/>
      <c r="F270" s="123"/>
      <c r="G270" s="276"/>
      <c r="H270" s="123"/>
      <c r="I270" s="277"/>
      <c r="J270" s="277"/>
      <c r="K270" s="125"/>
      <c r="L270" s="127"/>
      <c r="M270" s="205"/>
    </row>
    <row r="271" spans="1:14" s="82" customFormat="1" ht="12.75" customHeight="1" x14ac:dyDescent="0.25">
      <c r="A271" s="558" t="s">
        <v>18</v>
      </c>
      <c r="B271" s="558"/>
      <c r="C271" s="558"/>
      <c r="D271" s="558"/>
      <c r="E271" s="558"/>
      <c r="F271" s="558"/>
      <c r="G271" s="560" t="s">
        <v>19</v>
      </c>
      <c r="H271" s="560"/>
      <c r="I271" s="128"/>
      <c r="J271" s="128"/>
      <c r="K271" s="129"/>
      <c r="L271" s="550" t="s">
        <v>20</v>
      </c>
      <c r="M271" s="550"/>
    </row>
    <row r="272" spans="1:14" s="82" customFormat="1" ht="12.75" customHeight="1" x14ac:dyDescent="0.25">
      <c r="B272" s="83"/>
      <c r="C272" s="84"/>
      <c r="D272" s="475"/>
      <c r="E272" s="122"/>
      <c r="F272" s="130"/>
      <c r="G272" s="131"/>
      <c r="H272" s="130"/>
      <c r="K272" s="132"/>
      <c r="L272" s="126"/>
      <c r="M272" s="130"/>
    </row>
    <row r="273" spans="1:14" s="82" customFormat="1" ht="12.75" customHeight="1" x14ac:dyDescent="0.25">
      <c r="A273" s="558" t="s">
        <v>1246</v>
      </c>
      <c r="B273" s="558"/>
      <c r="C273" s="558"/>
      <c r="D273" s="558"/>
      <c r="E273" s="558"/>
      <c r="F273" s="558"/>
      <c r="G273" s="559" t="s">
        <v>36</v>
      </c>
      <c r="H273" s="559"/>
      <c r="I273" s="279"/>
      <c r="J273" s="279"/>
      <c r="K273" s="133"/>
      <c r="L273" s="559" t="s">
        <v>37</v>
      </c>
      <c r="M273" s="559"/>
    </row>
    <row r="274" spans="1:14" s="82" customFormat="1" ht="12.75" customHeight="1" x14ac:dyDescent="0.25">
      <c r="A274" s="558" t="s">
        <v>1247</v>
      </c>
      <c r="B274" s="558"/>
      <c r="C274" s="558"/>
      <c r="D274" s="558"/>
      <c r="E274" s="558"/>
      <c r="F274" s="558"/>
      <c r="G274" s="550" t="s">
        <v>39</v>
      </c>
      <c r="H274" s="550"/>
      <c r="I274" s="278"/>
      <c r="J274" s="278"/>
      <c r="K274" s="133"/>
      <c r="L274" s="550" t="s">
        <v>40</v>
      </c>
      <c r="M274" s="550"/>
    </row>
    <row r="275" spans="1:14" s="82" customFormat="1" ht="12.75" customHeight="1" x14ac:dyDescent="0.25">
      <c r="A275" s="277"/>
      <c r="B275" s="277"/>
      <c r="C275" s="277"/>
      <c r="D275" s="277"/>
      <c r="E275" s="277"/>
      <c r="F275" s="277"/>
      <c r="G275" s="278"/>
      <c r="H275" s="208"/>
      <c r="I275" s="278"/>
      <c r="J275" s="278"/>
      <c r="K275" s="133"/>
      <c r="L275" s="126"/>
      <c r="M275" s="208"/>
    </row>
    <row r="276" spans="1:14" s="74" customFormat="1" ht="12.75" customHeight="1" x14ac:dyDescent="0.25">
      <c r="A276" s="557" t="s">
        <v>14</v>
      </c>
      <c r="B276" s="557"/>
      <c r="C276" s="557"/>
      <c r="D276" s="557"/>
      <c r="E276" s="557"/>
      <c r="F276" s="70"/>
      <c r="G276" s="71"/>
      <c r="H276" s="83"/>
      <c r="I276" s="279"/>
      <c r="J276" s="279"/>
      <c r="K276" s="72"/>
      <c r="L276" s="73"/>
      <c r="M276" s="164"/>
    </row>
    <row r="277" spans="1:14" s="74" customFormat="1" ht="26.25" customHeight="1" x14ac:dyDescent="0.25">
      <c r="A277" s="75" t="s">
        <v>305</v>
      </c>
      <c r="B277" s="76"/>
      <c r="C277" s="77"/>
      <c r="D277" s="138"/>
      <c r="E277" s="79" t="s">
        <v>306</v>
      </c>
      <c r="F277" s="76"/>
      <c r="G277" s="75" t="s">
        <v>307</v>
      </c>
      <c r="H277" s="209" t="s">
        <v>292</v>
      </c>
      <c r="I277" s="79" t="s">
        <v>308</v>
      </c>
      <c r="J277" s="75"/>
      <c r="K277" s="149"/>
      <c r="L277" s="81"/>
      <c r="M277" s="76" t="s">
        <v>309</v>
      </c>
    </row>
    <row r="278" spans="1:14" s="74" customFormat="1" ht="12.75" customHeight="1" x14ac:dyDescent="0.25">
      <c r="A278" s="82"/>
      <c r="B278" s="83"/>
      <c r="C278" s="84"/>
      <c r="D278" s="279"/>
      <c r="E278" s="140"/>
      <c r="F278" s="83"/>
      <c r="G278" s="71"/>
      <c r="H278" s="179"/>
      <c r="I278" s="140"/>
      <c r="J278" s="140"/>
      <c r="K278" s="72"/>
      <c r="L278" s="141"/>
      <c r="M278" s="164"/>
    </row>
    <row r="279" spans="1:14" s="88" customFormat="1" ht="41.25" customHeight="1" thickBot="1" x14ac:dyDescent="0.3">
      <c r="A279" s="9" t="s">
        <v>2</v>
      </c>
      <c r="B279" s="9" t="s">
        <v>3</v>
      </c>
      <c r="C279" s="85" t="s">
        <v>4</v>
      </c>
      <c r="D279" s="9" t="s">
        <v>5</v>
      </c>
      <c r="E279" s="9" t="s">
        <v>6</v>
      </c>
      <c r="F279" s="9" t="s">
        <v>7</v>
      </c>
      <c r="G279" s="9" t="s">
        <v>8</v>
      </c>
      <c r="H279" s="9" t="s">
        <v>9</v>
      </c>
      <c r="I279" s="9" t="s">
        <v>22</v>
      </c>
      <c r="J279" s="9" t="s">
        <v>10</v>
      </c>
      <c r="K279" s="86" t="s">
        <v>11</v>
      </c>
      <c r="L279" s="87" t="s">
        <v>12</v>
      </c>
      <c r="M279" s="9" t="s">
        <v>13</v>
      </c>
    </row>
    <row r="280" spans="1:14" s="74" customFormat="1" ht="12.75" hidden="1" customHeight="1" thickBot="1" x14ac:dyDescent="0.3">
      <c r="A280" s="551" t="s">
        <v>41</v>
      </c>
      <c r="B280" s="552"/>
      <c r="C280" s="552"/>
      <c r="D280" s="552"/>
      <c r="E280" s="552"/>
      <c r="F280" s="552"/>
      <c r="G280" s="552"/>
      <c r="H280" s="552"/>
      <c r="I280" s="552"/>
      <c r="J280" s="552"/>
      <c r="K280" s="553"/>
      <c r="L280" s="308">
        <f>SUM(L281:L284)</f>
        <v>12541.68</v>
      </c>
      <c r="M280" s="96"/>
      <c r="N280" s="97"/>
    </row>
    <row r="281" spans="1:14" s="74" customFormat="1" ht="21" hidden="1" customHeight="1" x14ac:dyDescent="0.25">
      <c r="A281" s="103" t="s">
        <v>679</v>
      </c>
      <c r="B281" s="99">
        <v>1</v>
      </c>
      <c r="C281" s="100">
        <v>10</v>
      </c>
      <c r="D281" s="101">
        <v>68</v>
      </c>
      <c r="E281" s="102"/>
      <c r="F281" s="103" t="s">
        <v>680</v>
      </c>
      <c r="G281" s="143" t="s">
        <v>704</v>
      </c>
      <c r="H281" s="96" t="s">
        <v>705</v>
      </c>
      <c r="I281" s="105">
        <v>43473</v>
      </c>
      <c r="J281" s="105">
        <v>43473</v>
      </c>
      <c r="K281" s="106">
        <v>1804153</v>
      </c>
      <c r="L281" s="110">
        <v>6840.91</v>
      </c>
      <c r="M281" s="103" t="s">
        <v>693</v>
      </c>
      <c r="N281" s="97"/>
    </row>
    <row r="282" spans="1:14" s="74" customFormat="1" ht="20.25" hidden="1" customHeight="1" x14ac:dyDescent="0.25">
      <c r="A282" s="103" t="s">
        <v>679</v>
      </c>
      <c r="B282" s="99">
        <v>1</v>
      </c>
      <c r="C282" s="100">
        <v>10</v>
      </c>
      <c r="D282" s="101">
        <v>68</v>
      </c>
      <c r="E282" s="102"/>
      <c r="F282" s="103" t="s">
        <v>680</v>
      </c>
      <c r="G282" s="143" t="s">
        <v>706</v>
      </c>
      <c r="H282" s="96" t="s">
        <v>705</v>
      </c>
      <c r="I282" s="105">
        <v>43473</v>
      </c>
      <c r="J282" s="105">
        <v>43473</v>
      </c>
      <c r="K282" s="106">
        <v>1804153</v>
      </c>
      <c r="L282" s="110">
        <v>5700.77</v>
      </c>
      <c r="M282" s="103" t="s">
        <v>693</v>
      </c>
      <c r="N282" s="97"/>
    </row>
    <row r="283" spans="1:14" s="74" customFormat="1" ht="12.75" hidden="1" customHeight="1" x14ac:dyDescent="0.25">
      <c r="A283" s="69"/>
      <c r="B283" s="151"/>
      <c r="C283" s="152"/>
      <c r="D283" s="152"/>
      <c r="E283" s="153"/>
      <c r="F283" s="69"/>
      <c r="G283" s="16"/>
      <c r="H283" s="69"/>
      <c r="I283" s="154"/>
      <c r="J283" s="154"/>
      <c r="K283" s="155"/>
      <c r="L283" s="110"/>
      <c r="M283" s="69"/>
      <c r="N283" s="97"/>
    </row>
    <row r="284" spans="1:14" s="74" customFormat="1" ht="12.75" hidden="1" customHeight="1" thickBot="1" x14ac:dyDescent="0.3">
      <c r="A284" s="69"/>
      <c r="B284" s="151"/>
      <c r="C284" s="152"/>
      <c r="D284" s="152"/>
      <c r="E284" s="153"/>
      <c r="F284" s="69"/>
      <c r="G284" s="16"/>
      <c r="H284" s="69"/>
      <c r="I284" s="154"/>
      <c r="J284" s="154"/>
      <c r="K284" s="154"/>
      <c r="L284" s="110"/>
      <c r="M284" s="69"/>
      <c r="N284" s="97"/>
    </row>
    <row r="285" spans="1:14" s="74" customFormat="1" ht="12.75" hidden="1" customHeight="1" x14ac:dyDescent="0.25">
      <c r="A285" s="551" t="s">
        <v>25</v>
      </c>
      <c r="B285" s="552"/>
      <c r="C285" s="552"/>
      <c r="D285" s="552"/>
      <c r="E285" s="552"/>
      <c r="F285" s="552"/>
      <c r="G285" s="552"/>
      <c r="H285" s="552"/>
      <c r="I285" s="552"/>
      <c r="J285" s="552"/>
      <c r="K285" s="553"/>
      <c r="L285" s="109">
        <f>SUM(L286:L291)</f>
        <v>23698.799999999999</v>
      </c>
      <c r="M285" s="89"/>
    </row>
    <row r="286" spans="1:14" s="93" customFormat="1" ht="27.75" hidden="1" customHeight="1" x14ac:dyDescent="0.25">
      <c r="A286" s="69" t="s">
        <v>679</v>
      </c>
      <c r="B286" s="69">
        <v>3</v>
      </c>
      <c r="C286" s="69">
        <v>4</v>
      </c>
      <c r="D286" s="69">
        <v>12</v>
      </c>
      <c r="E286" s="69"/>
      <c r="F286" s="69" t="s">
        <v>680</v>
      </c>
      <c r="G286" s="69" t="s">
        <v>1055</v>
      </c>
      <c r="H286" s="69" t="s">
        <v>841</v>
      </c>
      <c r="I286" s="90">
        <v>43468</v>
      </c>
      <c r="J286" s="90">
        <v>43468</v>
      </c>
      <c r="K286" s="91">
        <v>235</v>
      </c>
      <c r="L286" s="110">
        <v>1508</v>
      </c>
      <c r="M286" s="103" t="s">
        <v>693</v>
      </c>
    </row>
    <row r="287" spans="1:14" s="93" customFormat="1" ht="33" hidden="1" customHeight="1" x14ac:dyDescent="0.25">
      <c r="A287" s="69" t="s">
        <v>679</v>
      </c>
      <c r="B287" s="69">
        <v>3</v>
      </c>
      <c r="C287" s="69">
        <v>5</v>
      </c>
      <c r="D287" s="69">
        <v>31</v>
      </c>
      <c r="E287" s="69"/>
      <c r="F287" s="69" t="s">
        <v>680</v>
      </c>
      <c r="G287" s="69" t="s">
        <v>1060</v>
      </c>
      <c r="H287" s="69" t="s">
        <v>791</v>
      </c>
      <c r="I287" s="90">
        <v>43479</v>
      </c>
      <c r="J287" s="90">
        <v>43479</v>
      </c>
      <c r="K287" s="91">
        <v>1297</v>
      </c>
      <c r="L287" s="110">
        <v>348</v>
      </c>
      <c r="M287" s="69" t="s">
        <v>693</v>
      </c>
    </row>
    <row r="288" spans="1:14" s="93" customFormat="1" ht="33" hidden="1" customHeight="1" x14ac:dyDescent="0.25">
      <c r="A288" s="69" t="s">
        <v>679</v>
      </c>
      <c r="B288" s="69">
        <v>3</v>
      </c>
      <c r="C288" s="69">
        <v>12</v>
      </c>
      <c r="D288" s="69">
        <v>54</v>
      </c>
      <c r="E288" s="69"/>
      <c r="F288" s="69" t="s">
        <v>684</v>
      </c>
      <c r="G288" s="69" t="s">
        <v>1065</v>
      </c>
      <c r="H288" s="69" t="s">
        <v>841</v>
      </c>
      <c r="I288" s="90">
        <v>43480</v>
      </c>
      <c r="J288" s="90">
        <v>43480</v>
      </c>
      <c r="K288" s="91">
        <v>237</v>
      </c>
      <c r="L288" s="110">
        <v>8120</v>
      </c>
      <c r="M288" s="69" t="s">
        <v>693</v>
      </c>
    </row>
    <row r="289" spans="1:16" s="93" customFormat="1" ht="21" hidden="1" customHeight="1" x14ac:dyDescent="0.25">
      <c r="A289" s="69" t="s">
        <v>679</v>
      </c>
      <c r="B289" s="69">
        <v>3</v>
      </c>
      <c r="C289" s="69">
        <v>12</v>
      </c>
      <c r="D289" s="69">
        <v>56</v>
      </c>
      <c r="E289" s="69"/>
      <c r="F289" s="69" t="s">
        <v>684</v>
      </c>
      <c r="G289" s="69" t="s">
        <v>1066</v>
      </c>
      <c r="H289" s="69" t="s">
        <v>791</v>
      </c>
      <c r="I289" s="90">
        <v>43479</v>
      </c>
      <c r="J289" s="90">
        <v>43479</v>
      </c>
      <c r="K289" s="91">
        <v>1296</v>
      </c>
      <c r="L289" s="110">
        <v>2552</v>
      </c>
      <c r="M289" s="69" t="s">
        <v>693</v>
      </c>
    </row>
    <row r="290" spans="1:16" s="93" customFormat="1" ht="21" hidden="1" customHeight="1" x14ac:dyDescent="0.25">
      <c r="A290" s="69" t="s">
        <v>679</v>
      </c>
      <c r="B290" s="69">
        <v>3</v>
      </c>
      <c r="C290" s="69">
        <v>4</v>
      </c>
      <c r="D290" s="69">
        <v>14</v>
      </c>
      <c r="E290" s="69"/>
      <c r="F290" s="69" t="s">
        <v>680</v>
      </c>
      <c r="G290" s="69" t="s">
        <v>1085</v>
      </c>
      <c r="H290" s="69" t="s">
        <v>800</v>
      </c>
      <c r="I290" s="90">
        <v>43479</v>
      </c>
      <c r="J290" s="90">
        <v>43479</v>
      </c>
      <c r="K290" s="91" t="s">
        <v>1086</v>
      </c>
      <c r="L290" s="110">
        <v>730.8</v>
      </c>
      <c r="M290" s="69" t="s">
        <v>1059</v>
      </c>
    </row>
    <row r="291" spans="1:16" s="93" customFormat="1" ht="27" hidden="1" customHeight="1" thickBot="1" x14ac:dyDescent="0.3">
      <c r="A291" s="69" t="s">
        <v>679</v>
      </c>
      <c r="B291" s="69">
        <v>3</v>
      </c>
      <c r="C291" s="69">
        <v>11</v>
      </c>
      <c r="D291" s="69">
        <v>50</v>
      </c>
      <c r="E291" s="69"/>
      <c r="F291" s="69" t="s">
        <v>1106</v>
      </c>
      <c r="G291" s="69" t="s">
        <v>1107</v>
      </c>
      <c r="H291" s="69" t="s">
        <v>1104</v>
      </c>
      <c r="I291" s="90">
        <v>43491</v>
      </c>
      <c r="J291" s="90">
        <v>43491</v>
      </c>
      <c r="K291" s="91" t="s">
        <v>1105</v>
      </c>
      <c r="L291" s="110">
        <v>10440</v>
      </c>
      <c r="M291" s="69" t="s">
        <v>1059</v>
      </c>
    </row>
    <row r="292" spans="1:16" s="74" customFormat="1" ht="12.75" hidden="1" customHeight="1" x14ac:dyDescent="0.25">
      <c r="A292" s="551" t="s">
        <v>1119</v>
      </c>
      <c r="B292" s="552"/>
      <c r="C292" s="552"/>
      <c r="D292" s="552"/>
      <c r="E292" s="552"/>
      <c r="F292" s="552"/>
      <c r="G292" s="552"/>
      <c r="H292" s="552"/>
      <c r="I292" s="552"/>
      <c r="J292" s="552"/>
      <c r="K292" s="553"/>
      <c r="L292" s="109">
        <f>SUM(L293:L299)</f>
        <v>8700</v>
      </c>
      <c r="M292" s="89"/>
    </row>
    <row r="293" spans="1:16" s="93" customFormat="1" ht="22.5" hidden="1" customHeight="1" x14ac:dyDescent="0.25">
      <c r="A293" s="69" t="s">
        <v>679</v>
      </c>
      <c r="B293" s="69">
        <v>5</v>
      </c>
      <c r="C293" s="69">
        <v>4</v>
      </c>
      <c r="D293" s="69" t="s">
        <v>1120</v>
      </c>
      <c r="E293" s="69"/>
      <c r="F293" s="69" t="s">
        <v>684</v>
      </c>
      <c r="G293" s="69" t="s">
        <v>1121</v>
      </c>
      <c r="H293" s="69" t="s">
        <v>791</v>
      </c>
      <c r="I293" s="90">
        <v>43511</v>
      </c>
      <c r="J293" s="90">
        <v>43511</v>
      </c>
      <c r="K293" s="91">
        <v>1332</v>
      </c>
      <c r="L293" s="110">
        <v>928</v>
      </c>
      <c r="M293" s="69" t="s">
        <v>712</v>
      </c>
      <c r="O293" s="93">
        <f>100+700</f>
        <v>800</v>
      </c>
      <c r="P293" s="93">
        <f>O293*1.16</f>
        <v>927.99999999999989</v>
      </c>
    </row>
    <row r="294" spans="1:16" s="93" customFormat="1" ht="30.75" hidden="1" customHeight="1" x14ac:dyDescent="0.25">
      <c r="A294" s="69" t="s">
        <v>679</v>
      </c>
      <c r="B294" s="69">
        <v>5</v>
      </c>
      <c r="C294" s="69">
        <v>4</v>
      </c>
      <c r="D294" s="69" t="s">
        <v>1120</v>
      </c>
      <c r="E294" s="69"/>
      <c r="F294" s="69" t="s">
        <v>680</v>
      </c>
      <c r="G294" s="69" t="s">
        <v>1122</v>
      </c>
      <c r="H294" s="69" t="s">
        <v>791</v>
      </c>
      <c r="I294" s="90">
        <v>43511</v>
      </c>
      <c r="J294" s="90">
        <v>43511</v>
      </c>
      <c r="K294" s="91">
        <v>1332</v>
      </c>
      <c r="L294" s="110">
        <v>1392</v>
      </c>
      <c r="M294" s="69" t="s">
        <v>712</v>
      </c>
      <c r="O294" s="93">
        <f>200+800+200</f>
        <v>1200</v>
      </c>
      <c r="P294" s="93">
        <f>O294*1.16</f>
        <v>1392</v>
      </c>
    </row>
    <row r="295" spans="1:16" s="93" customFormat="1" ht="28.5" hidden="1" customHeight="1" x14ac:dyDescent="0.25">
      <c r="A295" s="69" t="s">
        <v>679</v>
      </c>
      <c r="B295" s="69">
        <v>4</v>
      </c>
      <c r="C295" s="69">
        <v>8</v>
      </c>
      <c r="D295" s="69" t="s">
        <v>1145</v>
      </c>
      <c r="E295" s="69"/>
      <c r="F295" s="69" t="s">
        <v>684</v>
      </c>
      <c r="G295" s="69" t="s">
        <v>1148</v>
      </c>
      <c r="H295" s="69" t="s">
        <v>791</v>
      </c>
      <c r="I295" s="90">
        <v>43511</v>
      </c>
      <c r="J295" s="90">
        <v>43511</v>
      </c>
      <c r="K295" s="91">
        <v>1330</v>
      </c>
      <c r="L295" s="110">
        <v>2320</v>
      </c>
      <c r="M295" s="69" t="s">
        <v>712</v>
      </c>
      <c r="O295" s="93">
        <f>1000*1.16</f>
        <v>1160</v>
      </c>
      <c r="P295" s="93">
        <f>100+200+800+700+200</f>
        <v>2000</v>
      </c>
    </row>
    <row r="296" spans="1:16" s="93" customFormat="1" ht="40.5" hidden="1" customHeight="1" x14ac:dyDescent="0.25">
      <c r="A296" s="69" t="s">
        <v>679</v>
      </c>
      <c r="B296" s="69">
        <v>4</v>
      </c>
      <c r="C296" s="69">
        <v>5</v>
      </c>
      <c r="D296" s="69" t="s">
        <v>1174</v>
      </c>
      <c r="E296" s="69"/>
      <c r="F296" s="69" t="s">
        <v>684</v>
      </c>
      <c r="G296" s="69" t="s">
        <v>1183</v>
      </c>
      <c r="H296" s="69" t="s">
        <v>841</v>
      </c>
      <c r="I296" s="90">
        <v>43532</v>
      </c>
      <c r="J296" s="90">
        <v>43532</v>
      </c>
      <c r="K296" s="91">
        <v>267</v>
      </c>
      <c r="L296" s="110">
        <v>4060</v>
      </c>
      <c r="M296" s="69" t="s">
        <v>712</v>
      </c>
    </row>
    <row r="297" spans="1:16" s="93" customFormat="1" ht="12.75" hidden="1" customHeight="1" x14ac:dyDescent="0.25">
      <c r="A297" s="69"/>
      <c r="B297" s="69"/>
      <c r="C297" s="69"/>
      <c r="D297" s="69"/>
      <c r="E297" s="69"/>
      <c r="F297" s="69"/>
      <c r="G297" s="69"/>
      <c r="H297" s="69"/>
      <c r="I297" s="90"/>
      <c r="J297" s="90"/>
      <c r="K297" s="91"/>
      <c r="L297" s="110"/>
      <c r="M297" s="69"/>
    </row>
    <row r="298" spans="1:16" s="93" customFormat="1" ht="12.75" hidden="1" customHeight="1" x14ac:dyDescent="0.25">
      <c r="A298" s="69"/>
      <c r="B298" s="69"/>
      <c r="C298" s="69"/>
      <c r="D298" s="69"/>
      <c r="E298" s="69"/>
      <c r="F298" s="69"/>
      <c r="G298" s="69"/>
      <c r="H298" s="69"/>
      <c r="I298" s="90"/>
      <c r="J298" s="90"/>
      <c r="K298" s="91"/>
      <c r="L298" s="110"/>
      <c r="M298" s="69"/>
    </row>
    <row r="299" spans="1:16" s="93" customFormat="1" ht="12.75" hidden="1" customHeight="1" x14ac:dyDescent="0.25">
      <c r="A299" s="69"/>
      <c r="B299" s="69"/>
      <c r="C299" s="69"/>
      <c r="D299" s="69"/>
      <c r="E299" s="69"/>
      <c r="F299" s="69"/>
      <c r="G299" s="69"/>
      <c r="H299" s="69"/>
      <c r="I299" s="90"/>
      <c r="J299" s="90"/>
      <c r="K299" s="91"/>
      <c r="L299" s="110"/>
      <c r="M299" s="69"/>
    </row>
    <row r="300" spans="1:16" s="74" customFormat="1" ht="12.75" hidden="1" customHeight="1" x14ac:dyDescent="0.25">
      <c r="A300" s="554" t="s">
        <v>1252</v>
      </c>
      <c r="B300" s="555"/>
      <c r="C300" s="555"/>
      <c r="D300" s="555"/>
      <c r="E300" s="555"/>
      <c r="F300" s="555"/>
      <c r="G300" s="555"/>
      <c r="H300" s="555"/>
      <c r="I300" s="555"/>
      <c r="J300" s="555"/>
      <c r="K300" s="556"/>
      <c r="L300" s="327">
        <f>SUM(L301:L305)</f>
        <v>13244.65</v>
      </c>
      <c r="M300" s="89"/>
      <c r="O300" s="472" t="e">
        <f>O295+#REF!</f>
        <v>#REF!</v>
      </c>
    </row>
    <row r="301" spans="1:16" s="93" customFormat="1" ht="53.25" hidden="1" customHeight="1" x14ac:dyDescent="0.25">
      <c r="A301" s="69" t="s">
        <v>679</v>
      </c>
      <c r="B301" s="69">
        <v>5</v>
      </c>
      <c r="C301" s="69">
        <v>14</v>
      </c>
      <c r="D301" s="69" t="s">
        <v>1265</v>
      </c>
      <c r="E301" s="69"/>
      <c r="F301" s="69"/>
      <c r="G301" s="69" t="s">
        <v>1266</v>
      </c>
      <c r="H301" s="69" t="s">
        <v>1267</v>
      </c>
      <c r="I301" s="90">
        <v>43599</v>
      </c>
      <c r="J301" s="90">
        <v>43599</v>
      </c>
      <c r="K301" s="91" t="s">
        <v>1268</v>
      </c>
      <c r="L301" s="110">
        <v>13244.65</v>
      </c>
      <c r="M301" s="69" t="s">
        <v>712</v>
      </c>
    </row>
    <row r="302" spans="1:16" s="93" customFormat="1" ht="12.75" hidden="1" customHeight="1" x14ac:dyDescent="0.25">
      <c r="A302" s="69"/>
      <c r="B302" s="69"/>
      <c r="C302" s="69"/>
      <c r="D302" s="69"/>
      <c r="E302" s="69"/>
      <c r="F302" s="69"/>
      <c r="G302" s="69"/>
      <c r="H302" s="69"/>
      <c r="I302" s="90"/>
      <c r="J302" s="90"/>
      <c r="K302" s="91"/>
      <c r="L302" s="110"/>
      <c r="M302" s="459"/>
    </row>
    <row r="303" spans="1:16" s="93" customFormat="1" ht="12.75" hidden="1" customHeight="1" x14ac:dyDescent="0.25">
      <c r="A303" s="69"/>
      <c r="B303" s="69"/>
      <c r="C303" s="69"/>
      <c r="D303" s="69"/>
      <c r="E303" s="69"/>
      <c r="F303" s="69"/>
      <c r="G303" s="69"/>
      <c r="H303" s="69"/>
      <c r="I303" s="90"/>
      <c r="J303" s="90"/>
      <c r="K303" s="91"/>
      <c r="L303" s="110"/>
      <c r="M303" s="69"/>
    </row>
    <row r="304" spans="1:16" s="93" customFormat="1" ht="12.75" hidden="1" customHeight="1" x14ac:dyDescent="0.25">
      <c r="A304" s="69"/>
      <c r="B304" s="69"/>
      <c r="C304" s="69"/>
      <c r="D304" s="69"/>
      <c r="E304" s="69"/>
      <c r="F304" s="69"/>
      <c r="G304" s="69"/>
      <c r="H304" s="69"/>
      <c r="I304" s="90"/>
      <c r="J304" s="90"/>
      <c r="K304" s="91"/>
      <c r="L304" s="110"/>
      <c r="M304" s="69"/>
    </row>
    <row r="305" spans="1:14" s="93" customFormat="1" ht="12.75" hidden="1" customHeight="1" thickBot="1" x14ac:dyDescent="0.3">
      <c r="A305" s="69"/>
      <c r="B305" s="69"/>
      <c r="C305" s="69"/>
      <c r="D305" s="69"/>
      <c r="E305" s="69"/>
      <c r="F305" s="69"/>
      <c r="G305" s="69"/>
      <c r="H305" s="69"/>
      <c r="I305" s="90"/>
      <c r="J305" s="90"/>
      <c r="K305" s="91"/>
      <c r="L305" s="110"/>
      <c r="M305" s="69"/>
    </row>
    <row r="306" spans="1:14" s="74" customFormat="1" ht="12.75" customHeight="1" x14ac:dyDescent="0.25">
      <c r="A306" s="551" t="s">
        <v>640</v>
      </c>
      <c r="B306" s="552"/>
      <c r="C306" s="552"/>
      <c r="D306" s="552"/>
      <c r="E306" s="552"/>
      <c r="F306" s="552"/>
      <c r="G306" s="552"/>
      <c r="H306" s="552"/>
      <c r="I306" s="552"/>
      <c r="J306" s="552"/>
      <c r="K306" s="553"/>
      <c r="L306" s="109">
        <f>SUM(L307:L313)</f>
        <v>20880</v>
      </c>
      <c r="M306" s="89"/>
    </row>
    <row r="307" spans="1:14" s="93" customFormat="1" ht="130.5" customHeight="1" x14ac:dyDescent="0.25">
      <c r="A307" s="69" t="s">
        <v>679</v>
      </c>
      <c r="B307" s="69">
        <v>6</v>
      </c>
      <c r="C307" s="69">
        <v>1</v>
      </c>
      <c r="D307" s="69" t="s">
        <v>1804</v>
      </c>
      <c r="E307" s="69"/>
      <c r="F307" s="69" t="s">
        <v>684</v>
      </c>
      <c r="G307" s="69" t="s">
        <v>1752</v>
      </c>
      <c r="H307" s="69" t="s">
        <v>1180</v>
      </c>
      <c r="I307" s="90">
        <v>43613</v>
      </c>
      <c r="J307" s="90">
        <v>43613</v>
      </c>
      <c r="K307" s="91">
        <v>2905</v>
      </c>
      <c r="L307" s="110">
        <v>20880</v>
      </c>
      <c r="M307" s="69" t="s">
        <v>712</v>
      </c>
      <c r="N307" s="528"/>
    </row>
    <row r="308" spans="1:14" s="93" customFormat="1" ht="12.75" customHeight="1" x14ac:dyDescent="0.25">
      <c r="A308" s="69"/>
      <c r="B308" s="69"/>
      <c r="C308" s="69"/>
      <c r="D308" s="69"/>
      <c r="E308" s="69"/>
      <c r="F308" s="69"/>
      <c r="G308" s="69"/>
      <c r="H308" s="69"/>
      <c r="I308" s="90"/>
      <c r="J308" s="90"/>
      <c r="K308" s="91"/>
      <c r="L308" s="110"/>
      <c r="M308" s="69"/>
    </row>
    <row r="309" spans="1:14" s="93" customFormat="1" ht="12.75" customHeight="1" x14ac:dyDescent="0.25">
      <c r="A309" s="69"/>
      <c r="B309" s="69"/>
      <c r="C309" s="69"/>
      <c r="D309" s="69"/>
      <c r="E309" s="69"/>
      <c r="F309" s="69"/>
      <c r="G309" s="69"/>
      <c r="H309" s="69"/>
      <c r="I309" s="90"/>
      <c r="J309" s="90"/>
      <c r="K309" s="91"/>
      <c r="L309" s="110"/>
      <c r="M309" s="69"/>
    </row>
    <row r="310" spans="1:14" s="93" customFormat="1" ht="12.75" hidden="1" customHeight="1" x14ac:dyDescent="0.25">
      <c r="A310" s="69"/>
      <c r="B310" s="69"/>
      <c r="C310" s="69"/>
      <c r="D310" s="69"/>
      <c r="E310" s="69"/>
      <c r="F310" s="69"/>
      <c r="G310" s="69"/>
      <c r="H310" s="69"/>
      <c r="I310" s="90"/>
      <c r="J310" s="90"/>
      <c r="K310" s="91"/>
      <c r="L310" s="110"/>
      <c r="M310" s="69"/>
    </row>
    <row r="311" spans="1:14" s="93" customFormat="1" ht="12.75" hidden="1" customHeight="1" x14ac:dyDescent="0.25">
      <c r="A311" s="69"/>
      <c r="B311" s="69"/>
      <c r="C311" s="69"/>
      <c r="D311" s="69"/>
      <c r="E311" s="69"/>
      <c r="F311" s="69"/>
      <c r="G311" s="69"/>
      <c r="H311" s="69"/>
      <c r="I311" s="90"/>
      <c r="J311" s="90"/>
      <c r="K311" s="91"/>
      <c r="L311" s="110"/>
      <c r="M311" s="69"/>
    </row>
    <row r="312" spans="1:14" s="93" customFormat="1" ht="12.75" hidden="1" customHeight="1" x14ac:dyDescent="0.25">
      <c r="A312" s="69"/>
      <c r="B312" s="69"/>
      <c r="C312" s="69"/>
      <c r="D312" s="69"/>
      <c r="E312" s="69"/>
      <c r="F312" s="69"/>
      <c r="G312" s="69"/>
      <c r="H312" s="69"/>
      <c r="I312" s="90"/>
      <c r="J312" s="90"/>
      <c r="K312" s="91"/>
      <c r="L312" s="110"/>
      <c r="M312" s="69"/>
    </row>
    <row r="313" spans="1:14" s="93" customFormat="1" ht="12.75" hidden="1" customHeight="1" thickBot="1" x14ac:dyDescent="0.3">
      <c r="A313" s="69"/>
      <c r="B313" s="69"/>
      <c r="C313" s="69"/>
      <c r="D313" s="69"/>
      <c r="E313" s="69"/>
      <c r="F313" s="69"/>
      <c r="G313" s="69"/>
      <c r="H313" s="69"/>
      <c r="I313" s="90"/>
      <c r="J313" s="90"/>
      <c r="K313" s="91"/>
      <c r="L313" s="110"/>
      <c r="M313" s="69"/>
    </row>
    <row r="314" spans="1:14" s="74" customFormat="1" ht="12.75" hidden="1" customHeight="1" x14ac:dyDescent="0.25">
      <c r="A314" s="551" t="s">
        <v>30</v>
      </c>
      <c r="B314" s="552"/>
      <c r="C314" s="552"/>
      <c r="D314" s="552"/>
      <c r="E314" s="552"/>
      <c r="F314" s="552"/>
      <c r="G314" s="552"/>
      <c r="H314" s="552"/>
      <c r="I314" s="552"/>
      <c r="J314" s="552"/>
      <c r="K314" s="553"/>
      <c r="L314" s="381">
        <f>SUM(L315:L317)</f>
        <v>0</v>
      </c>
      <c r="M314" s="89"/>
    </row>
    <row r="315" spans="1:14" s="93" customFormat="1" ht="12.75" hidden="1" customHeight="1" x14ac:dyDescent="0.25">
      <c r="A315" s="69"/>
      <c r="B315" s="69"/>
      <c r="C315" s="69"/>
      <c r="D315" s="69"/>
      <c r="E315" s="69"/>
      <c r="F315" s="69"/>
      <c r="G315" s="69"/>
      <c r="H315" s="69"/>
      <c r="I315" s="90"/>
      <c r="J315" s="90"/>
      <c r="K315" s="91"/>
      <c r="L315" s="110"/>
      <c r="M315" s="69"/>
    </row>
    <row r="316" spans="1:14" s="93" customFormat="1" ht="12.75" hidden="1" customHeight="1" x14ac:dyDescent="0.25">
      <c r="A316" s="69"/>
      <c r="B316" s="69"/>
      <c r="C316" s="69"/>
      <c r="D316" s="69"/>
      <c r="E316" s="69"/>
      <c r="F316" s="69"/>
      <c r="G316" s="69"/>
      <c r="H316" s="69"/>
      <c r="I316" s="90"/>
      <c r="J316" s="90"/>
      <c r="K316" s="91"/>
      <c r="L316" s="110"/>
      <c r="M316" s="69"/>
    </row>
    <row r="317" spans="1:14" s="93" customFormat="1" ht="12.75" hidden="1" customHeight="1" thickBot="1" x14ac:dyDescent="0.3">
      <c r="A317" s="69"/>
      <c r="B317" s="69"/>
      <c r="C317" s="69"/>
      <c r="D317" s="69"/>
      <c r="E317" s="69"/>
      <c r="F317" s="69"/>
      <c r="G317" s="69"/>
      <c r="H317" s="69"/>
      <c r="I317" s="90"/>
      <c r="J317" s="90"/>
      <c r="K317" s="91"/>
      <c r="L317" s="110"/>
      <c r="M317" s="69"/>
    </row>
    <row r="318" spans="1:14" s="74" customFormat="1" ht="12.75" hidden="1" customHeight="1" x14ac:dyDescent="0.25">
      <c r="A318" s="551" t="s">
        <v>31</v>
      </c>
      <c r="B318" s="552"/>
      <c r="C318" s="552"/>
      <c r="D318" s="552"/>
      <c r="E318" s="552"/>
      <c r="F318" s="552"/>
      <c r="G318" s="552"/>
      <c r="H318" s="552"/>
      <c r="I318" s="552"/>
      <c r="J318" s="552"/>
      <c r="K318" s="553"/>
      <c r="L318" s="381">
        <f>SUM(L319:L323)</f>
        <v>0</v>
      </c>
      <c r="M318" s="89"/>
    </row>
    <row r="319" spans="1:14" s="93" customFormat="1" ht="12.75" hidden="1" customHeight="1" x14ac:dyDescent="0.25">
      <c r="A319" s="69"/>
      <c r="B319" s="69"/>
      <c r="C319" s="69"/>
      <c r="D319" s="69"/>
      <c r="E319" s="69"/>
      <c r="F319" s="69"/>
      <c r="G319" s="69"/>
      <c r="H319" s="69"/>
      <c r="I319" s="90"/>
      <c r="J319" s="90"/>
      <c r="K319" s="91"/>
      <c r="L319" s="110"/>
      <c r="M319" s="69"/>
    </row>
    <row r="320" spans="1:14" s="93" customFormat="1" ht="12.75" hidden="1" customHeight="1" x14ac:dyDescent="0.25">
      <c r="A320" s="69"/>
      <c r="B320" s="69"/>
      <c r="C320" s="69"/>
      <c r="D320" s="69"/>
      <c r="E320" s="69"/>
      <c r="F320" s="69"/>
      <c r="G320" s="69"/>
      <c r="H320" s="69"/>
      <c r="I320" s="90"/>
      <c r="J320" s="90"/>
      <c r="K320" s="91"/>
      <c r="L320" s="110"/>
      <c r="M320" s="69"/>
    </row>
    <row r="321" spans="1:13" s="93" customFormat="1" ht="12.75" hidden="1" customHeight="1" x14ac:dyDescent="0.25">
      <c r="A321" s="69"/>
      <c r="B321" s="69"/>
      <c r="C321" s="69"/>
      <c r="D321" s="69"/>
      <c r="E321" s="69"/>
      <c r="F321" s="69"/>
      <c r="G321" s="69"/>
      <c r="H321" s="69"/>
      <c r="I321" s="90"/>
      <c r="J321" s="90"/>
      <c r="K321" s="91"/>
      <c r="L321" s="110"/>
      <c r="M321" s="69"/>
    </row>
    <row r="322" spans="1:13" s="93" customFormat="1" ht="12.75" hidden="1" customHeight="1" x14ac:dyDescent="0.25">
      <c r="A322" s="69"/>
      <c r="B322" s="69"/>
      <c r="C322" s="69"/>
      <c r="D322" s="69"/>
      <c r="E322" s="69"/>
      <c r="F322" s="69"/>
      <c r="G322" s="69"/>
      <c r="H322" s="69"/>
      <c r="I322" s="90"/>
      <c r="J322" s="90"/>
      <c r="K322" s="91"/>
      <c r="L322" s="110"/>
      <c r="M322" s="69"/>
    </row>
    <row r="323" spans="1:13" s="93" customFormat="1" ht="12.75" hidden="1" customHeight="1" thickBot="1" x14ac:dyDescent="0.3">
      <c r="A323" s="69"/>
      <c r="B323" s="69"/>
      <c r="C323" s="69"/>
      <c r="D323" s="69"/>
      <c r="E323" s="69"/>
      <c r="F323" s="69"/>
      <c r="G323" s="69"/>
      <c r="H323" s="69"/>
      <c r="I323" s="90"/>
      <c r="J323" s="90"/>
      <c r="K323" s="91"/>
      <c r="L323" s="110"/>
      <c r="M323" s="69"/>
    </row>
    <row r="324" spans="1:13" s="74" customFormat="1" ht="12.75" hidden="1" customHeight="1" x14ac:dyDescent="0.25">
      <c r="A324" s="551" t="s">
        <v>32</v>
      </c>
      <c r="B324" s="552"/>
      <c r="C324" s="552"/>
      <c r="D324" s="552"/>
      <c r="E324" s="552"/>
      <c r="F324" s="552"/>
      <c r="G324" s="552"/>
      <c r="H324" s="552"/>
      <c r="I324" s="552"/>
      <c r="J324" s="552"/>
      <c r="K324" s="553"/>
      <c r="L324" s="381">
        <f>SUM(L325:L330)</f>
        <v>0</v>
      </c>
      <c r="M324" s="89"/>
    </row>
    <row r="325" spans="1:13" s="93" customFormat="1" ht="12.75" hidden="1" customHeight="1" x14ac:dyDescent="0.25">
      <c r="A325" s="69"/>
      <c r="B325" s="69"/>
      <c r="C325" s="69"/>
      <c r="D325" s="69"/>
      <c r="E325" s="69"/>
      <c r="F325" s="69"/>
      <c r="G325" s="69"/>
      <c r="H325" s="69"/>
      <c r="I325" s="90"/>
      <c r="J325" s="90"/>
      <c r="K325" s="91"/>
      <c r="L325" s="110"/>
      <c r="M325" s="69"/>
    </row>
    <row r="326" spans="1:13" s="93" customFormat="1" ht="12.75" hidden="1" customHeight="1" x14ac:dyDescent="0.25">
      <c r="A326" s="69"/>
      <c r="B326" s="69"/>
      <c r="C326" s="69"/>
      <c r="D326" s="69"/>
      <c r="E326" s="69"/>
      <c r="F326" s="69"/>
      <c r="G326" s="69"/>
      <c r="H326" s="69"/>
      <c r="I326" s="90"/>
      <c r="J326" s="90"/>
      <c r="K326" s="91"/>
      <c r="L326" s="110"/>
      <c r="M326" s="69"/>
    </row>
    <row r="327" spans="1:13" s="93" customFormat="1" ht="12.75" hidden="1" customHeight="1" x14ac:dyDescent="0.25">
      <c r="A327" s="69"/>
      <c r="B327" s="69"/>
      <c r="C327" s="69"/>
      <c r="D327" s="69"/>
      <c r="E327" s="69"/>
      <c r="F327" s="69"/>
      <c r="G327" s="69"/>
      <c r="H327" s="69"/>
      <c r="I327" s="90"/>
      <c r="J327" s="90"/>
      <c r="K327" s="91"/>
      <c r="L327" s="110"/>
      <c r="M327" s="69"/>
    </row>
    <row r="328" spans="1:13" s="93" customFormat="1" ht="12.75" hidden="1" customHeight="1" x14ac:dyDescent="0.25">
      <c r="A328" s="69"/>
      <c r="B328" s="69"/>
      <c r="C328" s="69"/>
      <c r="D328" s="69"/>
      <c r="E328" s="69"/>
      <c r="F328" s="69"/>
      <c r="G328" s="69"/>
      <c r="H328" s="69"/>
      <c r="I328" s="90"/>
      <c r="J328" s="90"/>
      <c r="K328" s="91"/>
      <c r="L328" s="110"/>
      <c r="M328" s="69"/>
    </row>
    <row r="329" spans="1:13" s="93" customFormat="1" ht="12.75" hidden="1" customHeight="1" x14ac:dyDescent="0.25">
      <c r="A329" s="69"/>
      <c r="B329" s="69"/>
      <c r="C329" s="69"/>
      <c r="D329" s="69"/>
      <c r="E329" s="69"/>
      <c r="F329" s="69"/>
      <c r="G329" s="69"/>
      <c r="H329" s="69"/>
      <c r="I329" s="90"/>
      <c r="J329" s="90"/>
      <c r="K329" s="91"/>
      <c r="L329" s="110"/>
      <c r="M329" s="69"/>
    </row>
    <row r="330" spans="1:13" s="93" customFormat="1" ht="12.75" hidden="1" customHeight="1" thickBot="1" x14ac:dyDescent="0.3">
      <c r="A330" s="69"/>
      <c r="B330" s="69"/>
      <c r="C330" s="69"/>
      <c r="D330" s="69"/>
      <c r="E330" s="69"/>
      <c r="F330" s="69"/>
      <c r="G330" s="69"/>
      <c r="H330" s="69"/>
      <c r="I330" s="90"/>
      <c r="J330" s="90"/>
      <c r="K330" s="91"/>
      <c r="L330" s="110"/>
      <c r="M330" s="69"/>
    </row>
    <row r="331" spans="1:13" s="74" customFormat="1" ht="12.75" hidden="1" customHeight="1" x14ac:dyDescent="0.25">
      <c r="A331" s="551" t="s">
        <v>33</v>
      </c>
      <c r="B331" s="552"/>
      <c r="C331" s="552"/>
      <c r="D331" s="552"/>
      <c r="E331" s="552"/>
      <c r="F331" s="552"/>
      <c r="G331" s="552"/>
      <c r="H331" s="552"/>
      <c r="I331" s="552"/>
      <c r="J331" s="552"/>
      <c r="K331" s="553"/>
      <c r="L331" s="381">
        <f>SUM(L332:L333)</f>
        <v>0</v>
      </c>
      <c r="M331" s="89"/>
    </row>
    <row r="332" spans="1:13" s="93" customFormat="1" ht="12.75" hidden="1" customHeight="1" x14ac:dyDescent="0.25">
      <c r="A332" s="69"/>
      <c r="B332" s="69"/>
      <c r="C332" s="69"/>
      <c r="D332" s="69"/>
      <c r="E332" s="69"/>
      <c r="F332" s="69"/>
      <c r="G332" s="69"/>
      <c r="H332" s="69"/>
      <c r="I332" s="90"/>
      <c r="J332" s="90"/>
      <c r="K332" s="91"/>
      <c r="L332" s="110"/>
      <c r="M332" s="69"/>
    </row>
    <row r="333" spans="1:13" s="93" customFormat="1" ht="12.75" hidden="1" customHeight="1" thickBot="1" x14ac:dyDescent="0.3">
      <c r="A333" s="69"/>
      <c r="B333" s="69"/>
      <c r="C333" s="69"/>
      <c r="D333" s="69"/>
      <c r="E333" s="69"/>
      <c r="F333" s="69"/>
      <c r="G333" s="69"/>
      <c r="H333" s="69"/>
      <c r="I333" s="90"/>
      <c r="J333" s="90"/>
      <c r="K333" s="91"/>
      <c r="L333" s="110"/>
      <c r="M333" s="69"/>
    </row>
    <row r="334" spans="1:13" s="74" customFormat="1" ht="12.75" hidden="1" customHeight="1" x14ac:dyDescent="0.25">
      <c r="A334" s="551" t="s">
        <v>61</v>
      </c>
      <c r="B334" s="552"/>
      <c r="C334" s="552"/>
      <c r="D334" s="552"/>
      <c r="E334" s="552"/>
      <c r="F334" s="552"/>
      <c r="G334" s="552"/>
      <c r="H334" s="552"/>
      <c r="I334" s="552"/>
      <c r="J334" s="552"/>
      <c r="K334" s="553"/>
      <c r="L334" s="381">
        <f>SUM(L335:L346)</f>
        <v>0</v>
      </c>
      <c r="M334" s="89"/>
    </row>
    <row r="335" spans="1:13" s="93" customFormat="1" ht="12.75" hidden="1" customHeight="1" x14ac:dyDescent="0.25">
      <c r="A335" s="69"/>
      <c r="B335" s="69"/>
      <c r="C335" s="69"/>
      <c r="D335" s="69"/>
      <c r="E335" s="69"/>
      <c r="F335" s="69"/>
      <c r="G335" s="69"/>
      <c r="H335" s="69"/>
      <c r="I335" s="90"/>
      <c r="J335" s="90"/>
      <c r="K335" s="91"/>
      <c r="L335" s="110"/>
      <c r="M335" s="69"/>
    </row>
    <row r="336" spans="1:13" s="93" customFormat="1" ht="12.75" hidden="1" customHeight="1" x14ac:dyDescent="0.25">
      <c r="A336" s="69"/>
      <c r="B336" s="69"/>
      <c r="C336" s="69"/>
      <c r="D336" s="69"/>
      <c r="E336" s="69"/>
      <c r="F336" s="69"/>
      <c r="G336" s="69"/>
      <c r="H336" s="69"/>
      <c r="I336" s="90"/>
      <c r="J336" s="90"/>
      <c r="K336" s="91"/>
      <c r="L336" s="110"/>
      <c r="M336" s="69"/>
    </row>
    <row r="337" spans="1:13" s="93" customFormat="1" ht="12.75" hidden="1" customHeight="1" x14ac:dyDescent="0.25">
      <c r="A337" s="69"/>
      <c r="B337" s="69"/>
      <c r="C337" s="69"/>
      <c r="D337" s="69"/>
      <c r="E337" s="69"/>
      <c r="F337" s="69"/>
      <c r="G337" s="69"/>
      <c r="H337" s="69"/>
      <c r="I337" s="90"/>
      <c r="J337" s="90"/>
      <c r="K337" s="91"/>
      <c r="L337" s="110"/>
      <c r="M337" s="69"/>
    </row>
    <row r="338" spans="1:13" s="93" customFormat="1" ht="12.75" hidden="1" customHeight="1" x14ac:dyDescent="0.25">
      <c r="A338" s="69"/>
      <c r="B338" s="69"/>
      <c r="C338" s="69"/>
      <c r="D338" s="69"/>
      <c r="E338" s="69"/>
      <c r="F338" s="69"/>
      <c r="G338" s="69"/>
      <c r="H338" s="69"/>
      <c r="I338" s="90"/>
      <c r="J338" s="90"/>
      <c r="K338" s="91"/>
      <c r="L338" s="110"/>
      <c r="M338" s="69"/>
    </row>
    <row r="339" spans="1:13" s="93" customFormat="1" ht="12.75" hidden="1" customHeight="1" x14ac:dyDescent="0.25">
      <c r="A339" s="69"/>
      <c r="B339" s="69"/>
      <c r="C339" s="69"/>
      <c r="D339" s="69"/>
      <c r="E339" s="69"/>
      <c r="F339" s="69"/>
      <c r="G339" s="69"/>
      <c r="H339" s="69"/>
      <c r="I339" s="90"/>
      <c r="J339" s="90"/>
      <c r="K339" s="91"/>
      <c r="L339" s="110"/>
      <c r="M339" s="69"/>
    </row>
    <row r="340" spans="1:13" s="93" customFormat="1" ht="12.75" hidden="1" customHeight="1" x14ac:dyDescent="0.25">
      <c r="A340" s="69"/>
      <c r="B340" s="69"/>
      <c r="C340" s="69"/>
      <c r="D340" s="69"/>
      <c r="E340" s="69"/>
      <c r="F340" s="69"/>
      <c r="G340" s="69"/>
      <c r="H340" s="69"/>
      <c r="I340" s="90"/>
      <c r="J340" s="90"/>
      <c r="K340" s="91"/>
      <c r="L340" s="110"/>
      <c r="M340" s="69"/>
    </row>
    <row r="341" spans="1:13" s="93" customFormat="1" ht="12.75" hidden="1" customHeight="1" x14ac:dyDescent="0.25">
      <c r="A341" s="69"/>
      <c r="B341" s="69"/>
      <c r="C341" s="69"/>
      <c r="D341" s="69"/>
      <c r="E341" s="69"/>
      <c r="F341" s="69"/>
      <c r="G341" s="69"/>
      <c r="H341" s="69"/>
      <c r="I341" s="90"/>
      <c r="J341" s="90"/>
      <c r="K341" s="91"/>
      <c r="L341" s="110"/>
      <c r="M341" s="69"/>
    </row>
    <row r="342" spans="1:13" s="93" customFormat="1" ht="12.75" hidden="1" customHeight="1" x14ac:dyDescent="0.25">
      <c r="A342" s="69"/>
      <c r="B342" s="69"/>
      <c r="C342" s="69"/>
      <c r="D342" s="69"/>
      <c r="E342" s="69"/>
      <c r="F342" s="69"/>
      <c r="G342" s="69"/>
      <c r="H342" s="69"/>
      <c r="I342" s="90"/>
      <c r="J342" s="90"/>
      <c r="K342" s="91"/>
      <c r="L342" s="110"/>
      <c r="M342" s="69"/>
    </row>
    <row r="343" spans="1:13" s="93" customFormat="1" ht="12.75" hidden="1" customHeight="1" x14ac:dyDescent="0.25">
      <c r="A343" s="69"/>
      <c r="B343" s="69"/>
      <c r="C343" s="69"/>
      <c r="D343" s="69"/>
      <c r="E343" s="69"/>
      <c r="F343" s="69"/>
      <c r="G343" s="69"/>
      <c r="H343" s="69"/>
      <c r="I343" s="90"/>
      <c r="J343" s="90"/>
      <c r="K343" s="91"/>
      <c r="L343" s="110"/>
      <c r="M343" s="69"/>
    </row>
    <row r="344" spans="1:13" s="93" customFormat="1" ht="12.75" hidden="1" customHeight="1" x14ac:dyDescent="0.25">
      <c r="A344" s="69"/>
      <c r="B344" s="69"/>
      <c r="C344" s="69"/>
      <c r="D344" s="69"/>
      <c r="E344" s="69"/>
      <c r="F344" s="69"/>
      <c r="G344" s="69"/>
      <c r="H344" s="69"/>
      <c r="I344" s="90"/>
      <c r="J344" s="90"/>
      <c r="K344" s="91"/>
      <c r="L344" s="110"/>
      <c r="M344" s="69"/>
    </row>
    <row r="345" spans="1:13" s="93" customFormat="1" ht="12.75" hidden="1" customHeight="1" x14ac:dyDescent="0.25">
      <c r="A345" s="69"/>
      <c r="B345" s="69"/>
      <c r="C345" s="69"/>
      <c r="D345" s="69"/>
      <c r="E345" s="69"/>
      <c r="F345" s="69"/>
      <c r="G345" s="69"/>
      <c r="H345" s="69"/>
      <c r="I345" s="90"/>
      <c r="J345" s="90"/>
      <c r="K345" s="91"/>
      <c r="L345" s="110"/>
      <c r="M345" s="69"/>
    </row>
    <row r="346" spans="1:13" s="93" customFormat="1" ht="12.75" customHeight="1" x14ac:dyDescent="0.25">
      <c r="A346" s="69"/>
      <c r="B346" s="69"/>
      <c r="C346" s="69"/>
      <c r="D346" s="69"/>
      <c r="E346" s="69"/>
      <c r="F346" s="69"/>
      <c r="G346" s="69"/>
      <c r="H346" s="69"/>
      <c r="I346" s="90"/>
      <c r="J346" s="90"/>
      <c r="K346" s="91"/>
      <c r="L346" s="110"/>
      <c r="M346" s="69"/>
    </row>
    <row r="347" spans="1:13" s="74" customFormat="1" ht="12.75" customHeight="1" thickBot="1" x14ac:dyDescent="0.3">
      <c r="A347" s="112" t="s">
        <v>34</v>
      </c>
      <c r="B347" s="113"/>
      <c r="C347" s="114"/>
      <c r="D347" s="115"/>
      <c r="E347" s="116"/>
      <c r="F347" s="117"/>
      <c r="G347" s="118"/>
      <c r="H347" s="117"/>
      <c r="I347" s="119"/>
      <c r="J347" s="119"/>
      <c r="K347" s="120"/>
      <c r="L347" s="452">
        <f>L280+L285+L292+L300+L306+L314+L318+L324+L331+L334</f>
        <v>79065.13</v>
      </c>
      <c r="M347" s="204"/>
    </row>
    <row r="348" spans="1:13" s="82" customFormat="1" ht="12.75" customHeight="1" x14ac:dyDescent="0.25">
      <c r="A348" s="558" t="s">
        <v>18</v>
      </c>
      <c r="B348" s="558"/>
      <c r="C348" s="558"/>
      <c r="D348" s="558"/>
      <c r="E348" s="558"/>
      <c r="F348" s="558"/>
      <c r="G348" s="560" t="s">
        <v>19</v>
      </c>
      <c r="H348" s="560"/>
      <c r="I348" s="128"/>
      <c r="J348" s="128"/>
      <c r="K348" s="129"/>
      <c r="L348" s="550" t="s">
        <v>20</v>
      </c>
      <c r="M348" s="550"/>
    </row>
    <row r="349" spans="1:13" s="82" customFormat="1" ht="12.75" customHeight="1" x14ac:dyDescent="0.25">
      <c r="B349" s="83"/>
      <c r="C349" s="84"/>
      <c r="D349" s="475"/>
      <c r="E349" s="122"/>
      <c r="F349" s="130"/>
      <c r="G349" s="131"/>
      <c r="H349" s="130"/>
      <c r="K349" s="132"/>
      <c r="L349" s="126"/>
      <c r="M349" s="130"/>
    </row>
    <row r="350" spans="1:13" s="82" customFormat="1" ht="12.75" customHeight="1" x14ac:dyDescent="0.25">
      <c r="A350" s="558" t="s">
        <v>1246</v>
      </c>
      <c r="B350" s="558"/>
      <c r="C350" s="558"/>
      <c r="D350" s="558"/>
      <c r="E350" s="558"/>
      <c r="F350" s="558"/>
      <c r="G350" s="559" t="s">
        <v>36</v>
      </c>
      <c r="H350" s="559"/>
      <c r="I350" s="279"/>
      <c r="J350" s="279"/>
      <c r="K350" s="133"/>
      <c r="L350" s="559" t="s">
        <v>37</v>
      </c>
      <c r="M350" s="559"/>
    </row>
    <row r="351" spans="1:13" s="82" customFormat="1" ht="12.75" customHeight="1" x14ac:dyDescent="0.25">
      <c r="A351" s="558" t="s">
        <v>1247</v>
      </c>
      <c r="B351" s="558"/>
      <c r="C351" s="558"/>
      <c r="D351" s="558"/>
      <c r="E351" s="558"/>
      <c r="F351" s="558"/>
      <c r="G351" s="550" t="s">
        <v>39</v>
      </c>
      <c r="H351" s="550"/>
      <c r="I351" s="278"/>
      <c r="J351" s="278"/>
      <c r="K351" s="133"/>
      <c r="L351" s="550" t="s">
        <v>40</v>
      </c>
      <c r="M351" s="550"/>
    </row>
    <row r="352" spans="1:13" s="74" customFormat="1" ht="12.75" customHeight="1" x14ac:dyDescent="0.25">
      <c r="A352" s="557" t="s">
        <v>14</v>
      </c>
      <c r="B352" s="557"/>
      <c r="C352" s="557"/>
      <c r="D352" s="557"/>
      <c r="E352" s="557"/>
      <c r="F352" s="70"/>
      <c r="G352" s="71"/>
      <c r="H352" s="83"/>
      <c r="I352" s="326"/>
      <c r="J352" s="326"/>
      <c r="K352" s="72"/>
      <c r="L352" s="73"/>
      <c r="M352" s="164"/>
    </row>
    <row r="353" spans="1:15" s="74" customFormat="1" ht="21" customHeight="1" x14ac:dyDescent="0.25">
      <c r="A353" s="75" t="s">
        <v>624</v>
      </c>
      <c r="B353" s="76"/>
      <c r="C353" s="77"/>
      <c r="D353" s="138"/>
      <c r="E353" s="79" t="s">
        <v>625</v>
      </c>
      <c r="F353" s="76"/>
      <c r="G353" s="75" t="s">
        <v>626</v>
      </c>
      <c r="H353" s="209" t="s">
        <v>292</v>
      </c>
      <c r="I353" s="79" t="s">
        <v>630</v>
      </c>
      <c r="J353" s="75"/>
      <c r="K353" s="149"/>
      <c r="L353" s="81"/>
      <c r="M353" s="76" t="s">
        <v>631</v>
      </c>
    </row>
    <row r="354" spans="1:15" s="74" customFormat="1" ht="12.75" customHeight="1" x14ac:dyDescent="0.25">
      <c r="A354" s="82"/>
      <c r="B354" s="83"/>
      <c r="C354" s="84"/>
      <c r="D354" s="319"/>
      <c r="E354" s="140"/>
      <c r="F354" s="83"/>
      <c r="G354" s="71"/>
      <c r="H354" s="179"/>
      <c r="I354" s="140"/>
      <c r="J354" s="140"/>
      <c r="K354" s="72"/>
      <c r="L354" s="141"/>
      <c r="M354" s="164"/>
    </row>
    <row r="355" spans="1:15" s="88" customFormat="1" ht="48" customHeight="1" x14ac:dyDescent="0.25">
      <c r="A355" s="9" t="s">
        <v>2</v>
      </c>
      <c r="B355" s="9" t="s">
        <v>3</v>
      </c>
      <c r="C355" s="85" t="s">
        <v>4</v>
      </c>
      <c r="D355" s="9" t="s">
        <v>5</v>
      </c>
      <c r="E355" s="9" t="s">
        <v>6</v>
      </c>
      <c r="F355" s="9" t="s">
        <v>7</v>
      </c>
      <c r="G355" s="9" t="s">
        <v>8</v>
      </c>
      <c r="H355" s="9" t="s">
        <v>9</v>
      </c>
      <c r="I355" s="9" t="s">
        <v>22</v>
      </c>
      <c r="J355" s="9" t="s">
        <v>10</v>
      </c>
      <c r="K355" s="86" t="s">
        <v>11</v>
      </c>
      <c r="L355" s="397" t="s">
        <v>12</v>
      </c>
      <c r="M355" s="9" t="s">
        <v>13</v>
      </c>
    </row>
    <row r="356" spans="1:15" s="74" customFormat="1" ht="12.75" hidden="1" customHeight="1" x14ac:dyDescent="0.25">
      <c r="A356" s="551" t="s">
        <v>21</v>
      </c>
      <c r="B356" s="552"/>
      <c r="C356" s="552"/>
      <c r="D356" s="552"/>
      <c r="E356" s="552"/>
      <c r="F356" s="552"/>
      <c r="G356" s="552"/>
      <c r="H356" s="552"/>
      <c r="I356" s="552"/>
      <c r="J356" s="552"/>
      <c r="K356" s="553"/>
      <c r="L356" s="398">
        <f>SUM(L357:L360)</f>
        <v>19254.169999999998</v>
      </c>
      <c r="M356" s="89"/>
    </row>
    <row r="357" spans="1:15" s="93" customFormat="1" ht="35.25" hidden="1" customHeight="1" x14ac:dyDescent="0.25">
      <c r="A357" s="69" t="s">
        <v>679</v>
      </c>
      <c r="B357" s="69">
        <v>1</v>
      </c>
      <c r="C357" s="69">
        <v>4</v>
      </c>
      <c r="D357" s="69">
        <v>19</v>
      </c>
      <c r="E357" s="69"/>
      <c r="F357" s="69" t="s">
        <v>684</v>
      </c>
      <c r="G357" s="69" t="s">
        <v>685</v>
      </c>
      <c r="H357" s="69" t="s">
        <v>686</v>
      </c>
      <c r="I357" s="90">
        <v>43470</v>
      </c>
      <c r="J357" s="90">
        <v>43470</v>
      </c>
      <c r="K357" s="91" t="s">
        <v>687</v>
      </c>
      <c r="L357" s="110">
        <v>2545</v>
      </c>
      <c r="M357" s="69" t="s">
        <v>688</v>
      </c>
    </row>
    <row r="358" spans="1:15" s="93" customFormat="1" ht="35.25" hidden="1" customHeight="1" x14ac:dyDescent="0.25">
      <c r="A358" s="69" t="s">
        <v>679</v>
      </c>
      <c r="B358" s="69">
        <v>1</v>
      </c>
      <c r="C358" s="69">
        <v>18</v>
      </c>
      <c r="D358" s="69">
        <v>91</v>
      </c>
      <c r="E358" s="69"/>
      <c r="F358" s="69" t="s">
        <v>680</v>
      </c>
      <c r="G358" s="69" t="s">
        <v>681</v>
      </c>
      <c r="H358" s="69" t="s">
        <v>682</v>
      </c>
      <c r="I358" s="90">
        <v>43482</v>
      </c>
      <c r="J358" s="90">
        <v>43482</v>
      </c>
      <c r="K358" s="91" t="s">
        <v>683</v>
      </c>
      <c r="L358" s="110">
        <v>4570.3999999999996</v>
      </c>
      <c r="M358" s="69" t="s">
        <v>689</v>
      </c>
    </row>
    <row r="359" spans="1:15" s="93" customFormat="1" ht="24.75" hidden="1" customHeight="1" x14ac:dyDescent="0.25">
      <c r="A359" s="69" t="s">
        <v>679</v>
      </c>
      <c r="B359" s="69">
        <v>1</v>
      </c>
      <c r="C359" s="69">
        <v>4</v>
      </c>
      <c r="D359" s="69">
        <v>19</v>
      </c>
      <c r="E359" s="69"/>
      <c r="F359" s="69" t="s">
        <v>684</v>
      </c>
      <c r="G359" s="69" t="s">
        <v>708</v>
      </c>
      <c r="H359" s="69" t="s">
        <v>686</v>
      </c>
      <c r="I359" s="90">
        <v>43467</v>
      </c>
      <c r="J359" s="90">
        <v>43467</v>
      </c>
      <c r="K359" s="91" t="s">
        <v>707</v>
      </c>
      <c r="L359" s="110">
        <v>6420.73</v>
      </c>
      <c r="M359" s="459" t="s">
        <v>688</v>
      </c>
    </row>
    <row r="360" spans="1:15" s="93" customFormat="1" ht="27" hidden="1" customHeight="1" x14ac:dyDescent="0.25">
      <c r="A360" s="69" t="s">
        <v>679</v>
      </c>
      <c r="B360" s="69">
        <v>1</v>
      </c>
      <c r="C360" s="69">
        <v>18</v>
      </c>
      <c r="D360" s="69">
        <v>91</v>
      </c>
      <c r="E360" s="69"/>
      <c r="F360" s="69" t="s">
        <v>680</v>
      </c>
      <c r="G360" s="69" t="s">
        <v>709</v>
      </c>
      <c r="H360" s="69" t="s">
        <v>686</v>
      </c>
      <c r="I360" s="90">
        <v>43467</v>
      </c>
      <c r="J360" s="90">
        <v>43467</v>
      </c>
      <c r="K360" s="91" t="s">
        <v>707</v>
      </c>
      <c r="L360" s="110">
        <v>5718.04</v>
      </c>
      <c r="M360" s="69" t="s">
        <v>688</v>
      </c>
    </row>
    <row r="361" spans="1:15" s="74" customFormat="1" ht="12.75" hidden="1" customHeight="1" x14ac:dyDescent="0.25">
      <c r="A361" s="554" t="s">
        <v>60</v>
      </c>
      <c r="B361" s="555"/>
      <c r="C361" s="555"/>
      <c r="D361" s="555"/>
      <c r="E361" s="555"/>
      <c r="F361" s="555"/>
      <c r="G361" s="555"/>
      <c r="H361" s="555"/>
      <c r="I361" s="555"/>
      <c r="J361" s="555"/>
      <c r="K361" s="556"/>
      <c r="L361" s="399">
        <f>SUM(L362:L363)</f>
        <v>690</v>
      </c>
      <c r="M361" s="89"/>
    </row>
    <row r="362" spans="1:15" s="93" customFormat="1" ht="27.75" hidden="1" customHeight="1" x14ac:dyDescent="0.25">
      <c r="A362" s="69" t="s">
        <v>679</v>
      </c>
      <c r="B362" s="69">
        <v>3</v>
      </c>
      <c r="C362" s="69">
        <v>5</v>
      </c>
      <c r="D362" s="69">
        <v>33</v>
      </c>
      <c r="E362" s="69"/>
      <c r="F362" s="69" t="s">
        <v>680</v>
      </c>
      <c r="G362" s="69" t="s">
        <v>1100</v>
      </c>
      <c r="H362" s="69" t="s">
        <v>785</v>
      </c>
      <c r="I362" s="90">
        <v>43475</v>
      </c>
      <c r="J362" s="90">
        <v>43475</v>
      </c>
      <c r="K362" s="91">
        <v>12800</v>
      </c>
      <c r="L362" s="110">
        <v>690</v>
      </c>
      <c r="M362" s="69" t="s">
        <v>689</v>
      </c>
    </row>
    <row r="363" spans="1:15" s="93" customFormat="1" ht="12.75" hidden="1" customHeight="1" thickBot="1" x14ac:dyDescent="0.3">
      <c r="A363" s="69"/>
      <c r="B363" s="69"/>
      <c r="C363" s="69"/>
      <c r="D363" s="69"/>
      <c r="E363" s="69"/>
      <c r="F363" s="69"/>
      <c r="G363" s="69"/>
      <c r="H363" s="69"/>
      <c r="I363" s="90"/>
      <c r="J363" s="90"/>
      <c r="K363" s="91"/>
      <c r="L363" s="110"/>
      <c r="M363" s="69"/>
    </row>
    <row r="364" spans="1:15" s="74" customFormat="1" ht="12.75" hidden="1" customHeight="1" x14ac:dyDescent="0.25">
      <c r="A364" s="551" t="s">
        <v>1133</v>
      </c>
      <c r="B364" s="552"/>
      <c r="C364" s="552"/>
      <c r="D364" s="552"/>
      <c r="E364" s="552"/>
      <c r="F364" s="552"/>
      <c r="G364" s="552"/>
      <c r="H364" s="552"/>
      <c r="I364" s="552"/>
      <c r="J364" s="552"/>
      <c r="K364" s="553"/>
      <c r="L364" s="400">
        <f>SUM(L365:L367)</f>
        <v>15828.17</v>
      </c>
      <c r="M364" s="89"/>
    </row>
    <row r="365" spans="1:15" s="93" customFormat="1" ht="21.75" hidden="1" customHeight="1" x14ac:dyDescent="0.25">
      <c r="A365" s="69" t="s">
        <v>679</v>
      </c>
      <c r="B365" s="69">
        <v>4</v>
      </c>
      <c r="C365" s="69">
        <v>5</v>
      </c>
      <c r="D365" s="69" t="s">
        <v>1120</v>
      </c>
      <c r="E365" s="69"/>
      <c r="F365" s="69" t="s">
        <v>684</v>
      </c>
      <c r="G365" s="69" t="s">
        <v>1135</v>
      </c>
      <c r="H365" s="69" t="s">
        <v>791</v>
      </c>
      <c r="I365" s="90">
        <v>43511</v>
      </c>
      <c r="J365" s="90">
        <v>43511</v>
      </c>
      <c r="K365" s="91">
        <v>1349</v>
      </c>
      <c r="L365" s="110">
        <v>580</v>
      </c>
      <c r="M365" s="69" t="s">
        <v>1136</v>
      </c>
    </row>
    <row r="366" spans="1:15" s="93" customFormat="1" ht="40.5" hidden="1" customHeight="1" x14ac:dyDescent="0.25">
      <c r="A366" s="69" t="s">
        <v>679</v>
      </c>
      <c r="B366" s="69">
        <v>4</v>
      </c>
      <c r="C366" s="69">
        <v>5</v>
      </c>
      <c r="D366" s="69" t="s">
        <v>1124</v>
      </c>
      <c r="E366" s="69"/>
      <c r="F366" s="69" t="s">
        <v>684</v>
      </c>
      <c r="G366" s="69" t="s">
        <v>684</v>
      </c>
      <c r="H366" s="69" t="s">
        <v>1137</v>
      </c>
      <c r="I366" s="90">
        <v>43557</v>
      </c>
      <c r="J366" s="90">
        <v>43557</v>
      </c>
      <c r="K366" s="91">
        <v>481</v>
      </c>
      <c r="L366" s="110">
        <v>2715</v>
      </c>
      <c r="M366" s="69" t="s">
        <v>1136</v>
      </c>
    </row>
    <row r="367" spans="1:15" s="93" customFormat="1" ht="71.25" hidden="1" customHeight="1" x14ac:dyDescent="0.25">
      <c r="A367" s="69" t="s">
        <v>679</v>
      </c>
      <c r="B367" s="69">
        <v>4</v>
      </c>
      <c r="C367" s="69">
        <v>5</v>
      </c>
      <c r="D367" s="69" t="s">
        <v>1144</v>
      </c>
      <c r="E367" s="69"/>
      <c r="F367" s="69" t="s">
        <v>680</v>
      </c>
      <c r="G367" s="69" t="s">
        <v>1200</v>
      </c>
      <c r="H367" s="69" t="s">
        <v>1137</v>
      </c>
      <c r="I367" s="90">
        <v>43557</v>
      </c>
      <c r="J367" s="90">
        <v>43557</v>
      </c>
      <c r="K367" s="91">
        <v>480</v>
      </c>
      <c r="L367" s="110">
        <v>12533.17</v>
      </c>
      <c r="M367" s="69" t="s">
        <v>1136</v>
      </c>
      <c r="O367" s="471" t="e">
        <f>#REF!+#REF!+#REF!+#REF!+#REF!+#REF!+#REF!+#REF!+#REF!+#REF!</f>
        <v>#REF!</v>
      </c>
    </row>
    <row r="368" spans="1:15" s="93" customFormat="1" ht="12.75" hidden="1" customHeight="1" x14ac:dyDescent="0.25">
      <c r="A368" s="69"/>
      <c r="B368" s="69"/>
      <c r="C368" s="69"/>
      <c r="D368" s="69"/>
      <c r="E368" s="69"/>
      <c r="F368" s="69"/>
      <c r="G368" s="69"/>
      <c r="H368" s="69"/>
      <c r="I368" s="90"/>
      <c r="J368" s="90"/>
      <c r="K368" s="91"/>
      <c r="L368" s="110"/>
      <c r="M368" s="69"/>
    </row>
    <row r="369" spans="1:15" s="74" customFormat="1" ht="12.75" customHeight="1" x14ac:dyDescent="0.25">
      <c r="A369" s="554" t="s">
        <v>640</v>
      </c>
      <c r="B369" s="555"/>
      <c r="C369" s="555"/>
      <c r="D369" s="555"/>
      <c r="E369" s="555"/>
      <c r="F369" s="555"/>
      <c r="G369" s="555"/>
      <c r="H369" s="555"/>
      <c r="I369" s="555"/>
      <c r="J369" s="555"/>
      <c r="K369" s="556"/>
      <c r="L369" s="470">
        <f>SUM(L370:L379)</f>
        <v>7888</v>
      </c>
      <c r="M369" s="89"/>
    </row>
    <row r="370" spans="1:15" s="93" customFormat="1" ht="71.25" customHeight="1" x14ac:dyDescent="0.25">
      <c r="A370" s="69" t="s">
        <v>679</v>
      </c>
      <c r="B370" s="69">
        <v>6</v>
      </c>
      <c r="C370" s="69">
        <v>8</v>
      </c>
      <c r="D370" s="69" t="s">
        <v>1743</v>
      </c>
      <c r="E370" s="69"/>
      <c r="F370" s="69" t="s">
        <v>684</v>
      </c>
      <c r="G370" s="69" t="s">
        <v>1744</v>
      </c>
      <c r="H370" s="69" t="s">
        <v>791</v>
      </c>
      <c r="I370" s="90">
        <v>43567</v>
      </c>
      <c r="J370" s="90">
        <v>43567</v>
      </c>
      <c r="K370" s="91">
        <v>1377</v>
      </c>
      <c r="L370" s="110">
        <v>1740</v>
      </c>
      <c r="M370" s="69" t="s">
        <v>1136</v>
      </c>
      <c r="N370" s="528"/>
      <c r="O370" s="471" t="e">
        <f>#REF!+#REF!+#REF!+#REF!+#REF!+#REF!+#REF!+#REF!+#REF!+#REF!</f>
        <v>#REF!</v>
      </c>
    </row>
    <row r="371" spans="1:15" s="93" customFormat="1" ht="33" customHeight="1" x14ac:dyDescent="0.25">
      <c r="A371" s="69" t="s">
        <v>679</v>
      </c>
      <c r="B371" s="69">
        <v>6</v>
      </c>
      <c r="C371" s="69">
        <v>27</v>
      </c>
      <c r="D371" s="69" t="s">
        <v>1719</v>
      </c>
      <c r="E371" s="69"/>
      <c r="F371" s="69" t="s">
        <v>684</v>
      </c>
      <c r="G371" s="69" t="s">
        <v>1753</v>
      </c>
      <c r="H371" s="69" t="s">
        <v>1754</v>
      </c>
      <c r="I371" s="90">
        <v>43628</v>
      </c>
      <c r="J371" s="90">
        <v>43628</v>
      </c>
      <c r="K371" s="91">
        <v>1436</v>
      </c>
      <c r="L371" s="110">
        <v>580</v>
      </c>
      <c r="M371" s="69" t="s">
        <v>1755</v>
      </c>
      <c r="N371" s="528"/>
    </row>
    <row r="372" spans="1:15" s="93" customFormat="1" ht="51.75" customHeight="1" x14ac:dyDescent="0.25">
      <c r="A372" s="69" t="s">
        <v>679</v>
      </c>
      <c r="B372" s="69">
        <v>6</v>
      </c>
      <c r="C372" s="69">
        <v>27</v>
      </c>
      <c r="D372" s="69" t="s">
        <v>1760</v>
      </c>
      <c r="E372" s="69"/>
      <c r="F372" s="69" t="s">
        <v>1162</v>
      </c>
      <c r="G372" s="69" t="s">
        <v>1761</v>
      </c>
      <c r="H372" s="69" t="s">
        <v>1762</v>
      </c>
      <c r="I372" s="90">
        <v>43641</v>
      </c>
      <c r="J372" s="90">
        <v>43641</v>
      </c>
      <c r="K372" s="91" t="s">
        <v>1639</v>
      </c>
      <c r="L372" s="110">
        <v>5336</v>
      </c>
      <c r="M372" s="69" t="s">
        <v>693</v>
      </c>
      <c r="N372" s="528"/>
    </row>
    <row r="373" spans="1:15" s="93" customFormat="1" ht="28.5" customHeight="1" x14ac:dyDescent="0.25">
      <c r="A373" s="69" t="s">
        <v>679</v>
      </c>
      <c r="B373" s="69">
        <v>6</v>
      </c>
      <c r="C373" s="69">
        <v>8</v>
      </c>
      <c r="D373" s="69" t="s">
        <v>1779</v>
      </c>
      <c r="E373" s="69"/>
      <c r="F373" s="69" t="s">
        <v>684</v>
      </c>
      <c r="G373" s="69" t="s">
        <v>792</v>
      </c>
      <c r="H373" s="69" t="s">
        <v>791</v>
      </c>
      <c r="I373" s="90">
        <v>43566</v>
      </c>
      <c r="J373" s="90">
        <v>43566</v>
      </c>
      <c r="K373" s="91">
        <v>1378</v>
      </c>
      <c r="L373" s="110">
        <v>232</v>
      </c>
      <c r="M373" s="69" t="s">
        <v>1136</v>
      </c>
      <c r="N373" s="528"/>
    </row>
    <row r="374" spans="1:15" s="93" customFormat="1" ht="12.75" customHeight="1" x14ac:dyDescent="0.25">
      <c r="A374" s="69"/>
      <c r="B374" s="69"/>
      <c r="C374" s="69"/>
      <c r="D374" s="69"/>
      <c r="E374" s="69"/>
      <c r="F374" s="69"/>
      <c r="G374" s="69"/>
      <c r="H374" s="69"/>
      <c r="I374" s="90"/>
      <c r="J374" s="90"/>
      <c r="K374" s="91"/>
      <c r="L374" s="110"/>
      <c r="M374" s="69"/>
    </row>
    <row r="375" spans="1:15" s="93" customFormat="1" ht="12.75" customHeight="1" x14ac:dyDescent="0.25">
      <c r="A375" s="69"/>
      <c r="B375" s="69"/>
      <c r="C375" s="69"/>
      <c r="D375" s="69"/>
      <c r="E375" s="69"/>
      <c r="F375" s="69"/>
      <c r="G375" s="69"/>
      <c r="H375" s="69"/>
      <c r="I375" s="90"/>
      <c r="J375" s="90"/>
      <c r="K375" s="91"/>
      <c r="L375" s="110"/>
      <c r="M375" s="69"/>
    </row>
    <row r="376" spans="1:15" s="93" customFormat="1" ht="12.75" hidden="1" customHeight="1" x14ac:dyDescent="0.25">
      <c r="A376" s="69"/>
      <c r="B376" s="69"/>
      <c r="C376" s="69"/>
      <c r="D376" s="69"/>
      <c r="E376" s="69"/>
      <c r="F376" s="69"/>
      <c r="G376" s="69"/>
      <c r="H376" s="69"/>
      <c r="I376" s="90"/>
      <c r="J376" s="90"/>
      <c r="K376" s="91"/>
      <c r="L376" s="110"/>
      <c r="M376" s="69"/>
    </row>
    <row r="377" spans="1:15" s="93" customFormat="1" ht="12.75" hidden="1" customHeight="1" x14ac:dyDescent="0.25">
      <c r="A377" s="69"/>
      <c r="B377" s="69"/>
      <c r="C377" s="69"/>
      <c r="D377" s="69"/>
      <c r="E377" s="69"/>
      <c r="F377" s="69"/>
      <c r="G377" s="69"/>
      <c r="H377" s="69"/>
      <c r="I377" s="90"/>
      <c r="J377" s="90"/>
      <c r="K377" s="91"/>
      <c r="L377" s="110"/>
      <c r="M377" s="69"/>
    </row>
    <row r="378" spans="1:15" s="93" customFormat="1" ht="12.75" hidden="1" customHeight="1" x14ac:dyDescent="0.25">
      <c r="A378" s="69"/>
      <c r="B378" s="69"/>
      <c r="C378" s="69"/>
      <c r="D378" s="69"/>
      <c r="E378" s="69"/>
      <c r="F378" s="69"/>
      <c r="G378" s="69"/>
      <c r="H378" s="69"/>
      <c r="I378" s="90"/>
      <c r="J378" s="90"/>
      <c r="K378" s="91"/>
      <c r="L378" s="110"/>
      <c r="M378" s="69"/>
    </row>
    <row r="379" spans="1:15" s="93" customFormat="1" ht="12.75" hidden="1" customHeight="1" thickBot="1" x14ac:dyDescent="0.3">
      <c r="A379" s="69"/>
      <c r="B379" s="69"/>
      <c r="C379" s="69"/>
      <c r="D379" s="69"/>
      <c r="E379" s="69"/>
      <c r="F379" s="69"/>
      <c r="G379" s="69"/>
      <c r="H379" s="69"/>
      <c r="I379" s="90"/>
      <c r="J379" s="90"/>
      <c r="K379" s="91"/>
      <c r="L379" s="110"/>
      <c r="M379" s="69"/>
    </row>
    <row r="380" spans="1:15" s="74" customFormat="1" ht="12.75" hidden="1" customHeight="1" x14ac:dyDescent="0.25">
      <c r="A380" s="551" t="s">
        <v>30</v>
      </c>
      <c r="B380" s="552"/>
      <c r="C380" s="552"/>
      <c r="D380" s="552"/>
      <c r="E380" s="552"/>
      <c r="F380" s="552"/>
      <c r="G380" s="552"/>
      <c r="H380" s="552"/>
      <c r="I380" s="552"/>
      <c r="J380" s="552"/>
      <c r="K380" s="553"/>
      <c r="L380" s="401">
        <f>SUM(L381:L383)</f>
        <v>0</v>
      </c>
      <c r="M380" s="89"/>
    </row>
    <row r="381" spans="1:15" s="93" customFormat="1" ht="12.75" hidden="1" customHeight="1" x14ac:dyDescent="0.25">
      <c r="A381" s="69"/>
      <c r="B381" s="69"/>
      <c r="C381" s="69"/>
      <c r="D381" s="69"/>
      <c r="E381" s="69"/>
      <c r="F381" s="69"/>
      <c r="G381" s="69"/>
      <c r="H381" s="69"/>
      <c r="I381" s="90"/>
      <c r="J381" s="90"/>
      <c r="K381" s="91"/>
      <c r="L381" s="110"/>
      <c r="M381" s="69"/>
    </row>
    <row r="382" spans="1:15" s="93" customFormat="1" ht="12.75" hidden="1" customHeight="1" x14ac:dyDescent="0.25">
      <c r="A382" s="69"/>
      <c r="B382" s="69"/>
      <c r="C382" s="69"/>
      <c r="D382" s="69"/>
      <c r="E382" s="69"/>
      <c r="F382" s="69"/>
      <c r="G382" s="69"/>
      <c r="H382" s="69"/>
      <c r="I382" s="90"/>
      <c r="J382" s="90"/>
      <c r="K382" s="91"/>
      <c r="L382" s="110"/>
      <c r="M382" s="69"/>
    </row>
    <row r="383" spans="1:15" s="93" customFormat="1" ht="12.75" hidden="1" customHeight="1" thickBot="1" x14ac:dyDescent="0.3">
      <c r="A383" s="69"/>
      <c r="B383" s="69"/>
      <c r="C383" s="69"/>
      <c r="D383" s="69"/>
      <c r="E383" s="69"/>
      <c r="F383" s="69"/>
      <c r="G383" s="69"/>
      <c r="H383" s="69"/>
      <c r="I383" s="90"/>
      <c r="J383" s="90"/>
      <c r="K383" s="91"/>
      <c r="L383" s="110"/>
      <c r="M383" s="69"/>
    </row>
    <row r="384" spans="1:15" s="74" customFormat="1" ht="12.75" hidden="1" customHeight="1" x14ac:dyDescent="0.25">
      <c r="A384" s="551" t="s">
        <v>31</v>
      </c>
      <c r="B384" s="552"/>
      <c r="C384" s="552"/>
      <c r="D384" s="552"/>
      <c r="E384" s="552"/>
      <c r="F384" s="552"/>
      <c r="G384" s="552"/>
      <c r="H384" s="552"/>
      <c r="I384" s="552"/>
      <c r="J384" s="552"/>
      <c r="K384" s="553"/>
      <c r="L384" s="401">
        <f>SUM(L385:L389)</f>
        <v>0</v>
      </c>
      <c r="M384" s="89"/>
    </row>
    <row r="385" spans="1:13" s="93" customFormat="1" ht="12.75" hidden="1" customHeight="1" x14ac:dyDescent="0.25">
      <c r="A385" s="69"/>
      <c r="B385" s="69"/>
      <c r="C385" s="69"/>
      <c r="D385" s="69"/>
      <c r="E385" s="69"/>
      <c r="F385" s="69"/>
      <c r="G385" s="69"/>
      <c r="H385" s="69"/>
      <c r="I385" s="90"/>
      <c r="J385" s="90"/>
      <c r="K385" s="91"/>
      <c r="L385" s="110"/>
      <c r="M385" s="69"/>
    </row>
    <row r="386" spans="1:13" s="93" customFormat="1" ht="12.75" hidden="1" customHeight="1" x14ac:dyDescent="0.25">
      <c r="A386" s="69"/>
      <c r="B386" s="69"/>
      <c r="C386" s="69"/>
      <c r="D386" s="69"/>
      <c r="E386" s="69"/>
      <c r="F386" s="69"/>
      <c r="G386" s="69"/>
      <c r="H386" s="69"/>
      <c r="I386" s="90"/>
      <c r="J386" s="90"/>
      <c r="K386" s="91"/>
      <c r="L386" s="110"/>
      <c r="M386" s="69"/>
    </row>
    <row r="387" spans="1:13" s="93" customFormat="1" ht="12.75" hidden="1" customHeight="1" x14ac:dyDescent="0.25">
      <c r="A387" s="69"/>
      <c r="B387" s="69"/>
      <c r="C387" s="69"/>
      <c r="D387" s="69"/>
      <c r="E387" s="69"/>
      <c r="F387" s="69"/>
      <c r="G387" s="69"/>
      <c r="H387" s="69"/>
      <c r="I387" s="90"/>
      <c r="J387" s="90"/>
      <c r="K387" s="91"/>
      <c r="L387" s="110"/>
      <c r="M387" s="69"/>
    </row>
    <row r="388" spans="1:13" s="93" customFormat="1" ht="12.75" hidden="1" customHeight="1" x14ac:dyDescent="0.25">
      <c r="A388" s="69"/>
      <c r="B388" s="69"/>
      <c r="C388" s="69"/>
      <c r="D388" s="69"/>
      <c r="E388" s="69"/>
      <c r="F388" s="69"/>
      <c r="G388" s="69"/>
      <c r="H388" s="69"/>
      <c r="I388" s="90"/>
      <c r="J388" s="90"/>
      <c r="K388" s="91"/>
      <c r="L388" s="110"/>
      <c r="M388" s="69"/>
    </row>
    <row r="389" spans="1:13" s="93" customFormat="1" ht="12.75" hidden="1" customHeight="1" thickBot="1" x14ac:dyDescent="0.3">
      <c r="A389" s="69"/>
      <c r="B389" s="69"/>
      <c r="C389" s="69"/>
      <c r="D389" s="69"/>
      <c r="E389" s="69"/>
      <c r="F389" s="69"/>
      <c r="G389" s="69"/>
      <c r="H389" s="69"/>
      <c r="I389" s="90"/>
      <c r="J389" s="90"/>
      <c r="K389" s="91"/>
      <c r="L389" s="110"/>
      <c r="M389" s="69"/>
    </row>
    <row r="390" spans="1:13" s="74" customFormat="1" ht="12.75" hidden="1" customHeight="1" x14ac:dyDescent="0.25">
      <c r="A390" s="551" t="s">
        <v>32</v>
      </c>
      <c r="B390" s="552"/>
      <c r="C390" s="552"/>
      <c r="D390" s="552"/>
      <c r="E390" s="552"/>
      <c r="F390" s="552"/>
      <c r="G390" s="552"/>
      <c r="H390" s="552"/>
      <c r="I390" s="552"/>
      <c r="J390" s="552"/>
      <c r="K390" s="553"/>
      <c r="L390" s="401">
        <f>SUM(L391:L392)</f>
        <v>0</v>
      </c>
      <c r="M390" s="89"/>
    </row>
    <row r="391" spans="1:13" s="93" customFormat="1" ht="12.75" hidden="1" customHeight="1" x14ac:dyDescent="0.25">
      <c r="A391" s="69"/>
      <c r="B391" s="69"/>
      <c r="C391" s="69"/>
      <c r="D391" s="69"/>
      <c r="E391" s="69"/>
      <c r="F391" s="69"/>
      <c r="G391" s="69"/>
      <c r="H391" s="69"/>
      <c r="I391" s="90"/>
      <c r="J391" s="90"/>
      <c r="K391" s="91"/>
      <c r="L391" s="110"/>
      <c r="M391" s="69"/>
    </row>
    <row r="392" spans="1:13" s="93" customFormat="1" ht="12.75" hidden="1" customHeight="1" thickBot="1" x14ac:dyDescent="0.3">
      <c r="A392" s="69"/>
      <c r="B392" s="69"/>
      <c r="C392" s="69"/>
      <c r="D392" s="69"/>
      <c r="E392" s="69"/>
      <c r="F392" s="69"/>
      <c r="G392" s="69"/>
      <c r="H392" s="69"/>
      <c r="I392" s="90"/>
      <c r="J392" s="90"/>
      <c r="K392" s="91"/>
      <c r="L392" s="110"/>
      <c r="M392" s="69"/>
    </row>
    <row r="393" spans="1:13" s="74" customFormat="1" ht="12.75" hidden="1" customHeight="1" x14ac:dyDescent="0.25">
      <c r="A393" s="551" t="s">
        <v>33</v>
      </c>
      <c r="B393" s="552"/>
      <c r="C393" s="552"/>
      <c r="D393" s="552"/>
      <c r="E393" s="552"/>
      <c r="F393" s="552"/>
      <c r="G393" s="552"/>
      <c r="H393" s="552"/>
      <c r="I393" s="552"/>
      <c r="J393" s="552"/>
      <c r="K393" s="553"/>
      <c r="L393" s="401">
        <f>SUM(L394:L395)</f>
        <v>0</v>
      </c>
      <c r="M393" s="89"/>
    </row>
    <row r="394" spans="1:13" s="93" customFormat="1" ht="12.75" hidden="1" customHeight="1" x14ac:dyDescent="0.25">
      <c r="A394" s="69"/>
      <c r="B394" s="69"/>
      <c r="C394" s="69"/>
      <c r="D394" s="69"/>
      <c r="E394" s="69"/>
      <c r="F394" s="69"/>
      <c r="G394" s="69"/>
      <c r="H394" s="69"/>
      <c r="I394" s="90"/>
      <c r="J394" s="90"/>
      <c r="K394" s="91"/>
      <c r="L394" s="110"/>
      <c r="M394" s="69"/>
    </row>
    <row r="395" spans="1:13" s="93" customFormat="1" ht="12.75" hidden="1" customHeight="1" thickBot="1" x14ac:dyDescent="0.3">
      <c r="A395" s="69"/>
      <c r="B395" s="69"/>
      <c r="C395" s="69"/>
      <c r="D395" s="69"/>
      <c r="E395" s="69"/>
      <c r="F395" s="69"/>
      <c r="G395" s="69"/>
      <c r="H395" s="69"/>
      <c r="I395" s="90"/>
      <c r="J395" s="90"/>
      <c r="K395" s="91"/>
      <c r="L395" s="110"/>
      <c r="M395" s="69"/>
    </row>
    <row r="396" spans="1:13" s="74" customFormat="1" ht="12.75" hidden="1" customHeight="1" x14ac:dyDescent="0.25">
      <c r="A396" s="551" t="s">
        <v>61</v>
      </c>
      <c r="B396" s="552"/>
      <c r="C396" s="552"/>
      <c r="D396" s="552"/>
      <c r="E396" s="552"/>
      <c r="F396" s="552"/>
      <c r="G396" s="552"/>
      <c r="H396" s="552"/>
      <c r="I396" s="552"/>
      <c r="J396" s="552"/>
      <c r="K396" s="553"/>
      <c r="L396" s="401">
        <f>SUM(L397:L401)</f>
        <v>0</v>
      </c>
      <c r="M396" s="89"/>
    </row>
    <row r="397" spans="1:13" s="93" customFormat="1" ht="12.75" hidden="1" customHeight="1" x14ac:dyDescent="0.25">
      <c r="A397" s="69"/>
      <c r="B397" s="69"/>
      <c r="C397" s="69"/>
      <c r="D397" s="69"/>
      <c r="E397" s="69"/>
      <c r="F397" s="69"/>
      <c r="G397" s="69"/>
      <c r="H397" s="69"/>
      <c r="I397" s="90"/>
      <c r="J397" s="90"/>
      <c r="K397" s="91"/>
      <c r="L397" s="110"/>
      <c r="M397" s="69"/>
    </row>
    <row r="398" spans="1:13" s="93" customFormat="1" ht="12.75" hidden="1" customHeight="1" x14ac:dyDescent="0.25">
      <c r="A398" s="69"/>
      <c r="B398" s="69"/>
      <c r="C398" s="69"/>
      <c r="D398" s="69"/>
      <c r="E398" s="69"/>
      <c r="F398" s="69"/>
      <c r="G398" s="69"/>
      <c r="H398" s="69"/>
      <c r="I398" s="90"/>
      <c r="J398" s="90"/>
      <c r="K398" s="91"/>
      <c r="L398" s="110"/>
      <c r="M398" s="69"/>
    </row>
    <row r="399" spans="1:13" s="93" customFormat="1" ht="12.75" hidden="1" customHeight="1" x14ac:dyDescent="0.25">
      <c r="A399" s="69"/>
      <c r="B399" s="69"/>
      <c r="C399" s="69"/>
      <c r="D399" s="69"/>
      <c r="E399" s="69"/>
      <c r="F399" s="69"/>
      <c r="G399" s="69"/>
      <c r="H399" s="69"/>
      <c r="I399" s="90"/>
      <c r="J399" s="90"/>
      <c r="K399" s="91"/>
      <c r="L399" s="110"/>
      <c r="M399" s="69"/>
    </row>
    <row r="400" spans="1:13" s="93" customFormat="1" ht="12.75" customHeight="1" x14ac:dyDescent="0.25">
      <c r="A400" s="69"/>
      <c r="B400" s="69"/>
      <c r="C400" s="69"/>
      <c r="D400" s="69"/>
      <c r="E400" s="69"/>
      <c r="F400" s="69"/>
      <c r="G400" s="69"/>
      <c r="H400" s="69"/>
      <c r="I400" s="90"/>
      <c r="J400" s="90"/>
      <c r="K400" s="91"/>
      <c r="L400" s="110"/>
      <c r="M400" s="69"/>
    </row>
    <row r="401" spans="1:15" s="93" customFormat="1" ht="12.75" customHeight="1" x14ac:dyDescent="0.25">
      <c r="A401" s="69"/>
      <c r="B401" s="69"/>
      <c r="C401" s="69"/>
      <c r="D401" s="69"/>
      <c r="E401" s="69"/>
      <c r="F401" s="69"/>
      <c r="G401" s="69"/>
      <c r="H401" s="69"/>
      <c r="I401" s="90"/>
      <c r="J401" s="90"/>
      <c r="K401" s="91"/>
      <c r="L401" s="110"/>
      <c r="M401" s="69"/>
    </row>
    <row r="402" spans="1:15" s="74" customFormat="1" ht="12.75" customHeight="1" thickBot="1" x14ac:dyDescent="0.3">
      <c r="A402" s="112" t="s">
        <v>34</v>
      </c>
      <c r="B402" s="113"/>
      <c r="C402" s="114"/>
      <c r="D402" s="115"/>
      <c r="E402" s="116"/>
      <c r="F402" s="117"/>
      <c r="G402" s="118"/>
      <c r="H402" s="117"/>
      <c r="I402" s="119"/>
      <c r="J402" s="119"/>
      <c r="K402" s="120"/>
      <c r="L402" s="121">
        <f>L356+L361+L364+L369+L380+L384+L390+L393+L396</f>
        <v>43660.34</v>
      </c>
      <c r="M402" s="204"/>
    </row>
    <row r="403" spans="1:15" s="82" customFormat="1" ht="12.75" customHeight="1" x14ac:dyDescent="0.25">
      <c r="A403" s="558" t="s">
        <v>18</v>
      </c>
      <c r="B403" s="558"/>
      <c r="C403" s="558"/>
      <c r="D403" s="558"/>
      <c r="E403" s="558"/>
      <c r="F403" s="558"/>
      <c r="G403" s="560" t="s">
        <v>19</v>
      </c>
      <c r="H403" s="560"/>
      <c r="I403" s="128"/>
      <c r="J403" s="128"/>
      <c r="K403" s="129"/>
      <c r="L403" s="550" t="s">
        <v>20</v>
      </c>
      <c r="M403" s="550"/>
    </row>
    <row r="404" spans="1:15" s="82" customFormat="1" ht="12.75" customHeight="1" x14ac:dyDescent="0.25">
      <c r="B404" s="83"/>
      <c r="C404" s="84"/>
      <c r="D404" s="475"/>
      <c r="E404" s="122"/>
      <c r="F404" s="130"/>
      <c r="G404" s="131"/>
      <c r="H404" s="130"/>
      <c r="K404" s="132"/>
      <c r="L404" s="126"/>
      <c r="M404" s="130"/>
    </row>
    <row r="405" spans="1:15" s="82" customFormat="1" ht="12.75" customHeight="1" x14ac:dyDescent="0.25">
      <c r="A405" s="558" t="s">
        <v>1246</v>
      </c>
      <c r="B405" s="558"/>
      <c r="C405" s="558"/>
      <c r="D405" s="558"/>
      <c r="E405" s="558"/>
      <c r="F405" s="558"/>
      <c r="G405" s="559" t="s">
        <v>36</v>
      </c>
      <c r="H405" s="559"/>
      <c r="I405" s="319"/>
      <c r="J405" s="319"/>
      <c r="K405" s="133"/>
      <c r="L405" s="559" t="s">
        <v>37</v>
      </c>
      <c r="M405" s="559"/>
    </row>
    <row r="406" spans="1:15" s="82" customFormat="1" ht="12.75" customHeight="1" x14ac:dyDescent="0.25">
      <c r="A406" s="558" t="s">
        <v>1247</v>
      </c>
      <c r="B406" s="558"/>
      <c r="C406" s="558"/>
      <c r="D406" s="558"/>
      <c r="E406" s="558"/>
      <c r="F406" s="558"/>
      <c r="G406" s="550" t="s">
        <v>39</v>
      </c>
      <c r="H406" s="550"/>
      <c r="I406" s="320"/>
      <c r="J406" s="320"/>
      <c r="K406" s="133"/>
      <c r="L406" s="550" t="s">
        <v>40</v>
      </c>
      <c r="M406" s="550"/>
    </row>
    <row r="407" spans="1:15" s="74" customFormat="1" ht="12.75" customHeight="1" x14ac:dyDescent="0.25">
      <c r="A407" s="557" t="s">
        <v>14</v>
      </c>
      <c r="B407" s="557"/>
      <c r="C407" s="557"/>
      <c r="D407" s="557"/>
      <c r="E407" s="557"/>
      <c r="F407" s="70"/>
      <c r="G407" s="71"/>
      <c r="H407" s="83"/>
      <c r="I407" s="279"/>
      <c r="J407" s="279"/>
      <c r="K407" s="72"/>
      <c r="L407" s="73"/>
      <c r="M407" s="164"/>
    </row>
    <row r="408" spans="1:15" s="74" customFormat="1" ht="12.75" customHeight="1" x14ac:dyDescent="0.25">
      <c r="A408" s="75" t="s">
        <v>310</v>
      </c>
      <c r="B408" s="76"/>
      <c r="C408" s="77"/>
      <c r="D408" s="138"/>
      <c r="E408" s="79" t="s">
        <v>311</v>
      </c>
      <c r="F408" s="76"/>
      <c r="G408" s="75" t="s">
        <v>43</v>
      </c>
      <c r="H408" s="209" t="s">
        <v>292</v>
      </c>
      <c r="I408" s="79" t="s">
        <v>312</v>
      </c>
      <c r="J408" s="75"/>
      <c r="K408" s="80"/>
      <c r="L408" s="81"/>
      <c r="M408" s="76" t="s">
        <v>313</v>
      </c>
    </row>
    <row r="409" spans="1:15" s="74" customFormat="1" ht="12.75" customHeight="1" x14ac:dyDescent="0.25">
      <c r="A409" s="82"/>
      <c r="B409" s="83"/>
      <c r="C409" s="84"/>
      <c r="D409" s="279"/>
      <c r="F409" s="70"/>
      <c r="G409" s="71"/>
      <c r="H409" s="83"/>
      <c r="I409" s="279"/>
      <c r="J409" s="279"/>
      <c r="K409" s="72"/>
      <c r="L409" s="73"/>
      <c r="M409" s="164"/>
    </row>
    <row r="410" spans="1:15" s="88" customFormat="1" ht="27" customHeight="1" x14ac:dyDescent="0.25">
      <c r="A410" s="9" t="s">
        <v>2</v>
      </c>
      <c r="B410" s="9" t="s">
        <v>3</v>
      </c>
      <c r="C410" s="85" t="s">
        <v>4</v>
      </c>
      <c r="D410" s="9" t="s">
        <v>5</v>
      </c>
      <c r="E410" s="9" t="s">
        <v>6</v>
      </c>
      <c r="F410" s="9" t="s">
        <v>7</v>
      </c>
      <c r="G410" s="9" t="s">
        <v>8</v>
      </c>
      <c r="H410" s="9" t="s">
        <v>9</v>
      </c>
      <c r="I410" s="9" t="s">
        <v>22</v>
      </c>
      <c r="J410" s="9" t="s">
        <v>10</v>
      </c>
      <c r="K410" s="86" t="s">
        <v>11</v>
      </c>
      <c r="L410" s="87" t="s">
        <v>12</v>
      </c>
      <c r="M410" s="9" t="s">
        <v>13</v>
      </c>
    </row>
    <row r="411" spans="1:15" s="74" customFormat="1" ht="12.75" customHeight="1" thickBot="1" x14ac:dyDescent="0.3">
      <c r="A411" s="551" t="s">
        <v>640</v>
      </c>
      <c r="B411" s="552"/>
      <c r="C411" s="552"/>
      <c r="D411" s="552"/>
      <c r="E411" s="552"/>
      <c r="F411" s="552"/>
      <c r="G411" s="552"/>
      <c r="H411" s="552"/>
      <c r="I411" s="552"/>
      <c r="J411" s="552"/>
      <c r="K411" s="553"/>
      <c r="L411" s="308">
        <f>SUM(L412:L414)</f>
        <v>1733</v>
      </c>
      <c r="M411" s="96"/>
      <c r="N411" s="97"/>
    </row>
    <row r="412" spans="1:15" s="93" customFormat="1" ht="57" customHeight="1" x14ac:dyDescent="0.25">
      <c r="A412" s="69" t="s">
        <v>679</v>
      </c>
      <c r="B412" s="69">
        <v>6</v>
      </c>
      <c r="C412" s="69">
        <v>8</v>
      </c>
      <c r="D412" s="69" t="s">
        <v>1774</v>
      </c>
      <c r="E412" s="69"/>
      <c r="F412" s="69" t="s">
        <v>1162</v>
      </c>
      <c r="G412" s="69" t="s">
        <v>1411</v>
      </c>
      <c r="H412" s="69" t="s">
        <v>1514</v>
      </c>
      <c r="I412" s="90">
        <v>43556</v>
      </c>
      <c r="J412" s="90">
        <v>43556</v>
      </c>
      <c r="K412" s="91">
        <v>13476</v>
      </c>
      <c r="L412" s="110">
        <v>740</v>
      </c>
      <c r="M412" s="69" t="s">
        <v>1127</v>
      </c>
      <c r="N412" s="528"/>
    </row>
    <row r="413" spans="1:15" s="74" customFormat="1" ht="29.25" customHeight="1" x14ac:dyDescent="0.25">
      <c r="A413" s="156" t="s">
        <v>679</v>
      </c>
      <c r="B413" s="99">
        <v>6</v>
      </c>
      <c r="C413" s="100">
        <v>11</v>
      </c>
      <c r="D413" s="100" t="s">
        <v>1788</v>
      </c>
      <c r="E413" s="108"/>
      <c r="F413" s="103" t="s">
        <v>1162</v>
      </c>
      <c r="G413" s="144" t="s">
        <v>1411</v>
      </c>
      <c r="H413" s="103" t="s">
        <v>1514</v>
      </c>
      <c r="I413" s="145">
        <v>43627</v>
      </c>
      <c r="J413" s="145">
        <v>43627</v>
      </c>
      <c r="K413" s="106">
        <v>14071</v>
      </c>
      <c r="L413" s="110">
        <v>840</v>
      </c>
      <c r="M413" s="103" t="s">
        <v>723</v>
      </c>
      <c r="N413" s="528"/>
      <c r="O413" s="74">
        <f>117+36</f>
        <v>153</v>
      </c>
    </row>
    <row r="414" spans="1:15" s="74" customFormat="1" ht="24.75" customHeight="1" x14ac:dyDescent="0.25">
      <c r="A414" s="156" t="s">
        <v>679</v>
      </c>
      <c r="B414" s="99">
        <v>6</v>
      </c>
      <c r="C414" s="100">
        <v>18</v>
      </c>
      <c r="D414" s="100" t="s">
        <v>1789</v>
      </c>
      <c r="E414" s="108"/>
      <c r="F414" s="103" t="s">
        <v>1162</v>
      </c>
      <c r="G414" s="144" t="s">
        <v>1790</v>
      </c>
      <c r="H414" s="103" t="s">
        <v>1514</v>
      </c>
      <c r="I414" s="145">
        <v>43634</v>
      </c>
      <c r="J414" s="145">
        <v>43634</v>
      </c>
      <c r="K414" s="106">
        <v>14124</v>
      </c>
      <c r="L414" s="110">
        <v>153</v>
      </c>
      <c r="M414" s="103" t="s">
        <v>723</v>
      </c>
      <c r="N414" s="529"/>
    </row>
    <row r="415" spans="1:15" s="74" customFormat="1" ht="12.75" customHeight="1" x14ac:dyDescent="0.25">
      <c r="A415" s="156"/>
      <c r="B415" s="99"/>
      <c r="C415" s="100"/>
      <c r="D415" s="100"/>
      <c r="E415" s="108"/>
      <c r="F415" s="103"/>
      <c r="G415" s="144"/>
      <c r="H415" s="103"/>
      <c r="I415" s="145"/>
      <c r="J415" s="145"/>
      <c r="K415" s="106"/>
      <c r="L415" s="110"/>
      <c r="M415" s="103"/>
      <c r="N415" s="97"/>
    </row>
    <row r="416" spans="1:15" s="74" customFormat="1" ht="12.75" customHeight="1" x14ac:dyDescent="0.25">
      <c r="A416" s="156"/>
      <c r="B416" s="99"/>
      <c r="C416" s="100"/>
      <c r="D416" s="100"/>
      <c r="E416" s="108"/>
      <c r="F416" s="103"/>
      <c r="G416" s="144"/>
      <c r="H416" s="103"/>
      <c r="I416" s="145"/>
      <c r="J416" s="145"/>
      <c r="K416" s="106"/>
      <c r="L416" s="110"/>
      <c r="M416" s="103"/>
      <c r="N416" s="97"/>
    </row>
    <row r="417" spans="1:14" s="74" customFormat="1" ht="12.75" customHeight="1" x14ac:dyDescent="0.25">
      <c r="A417" s="156"/>
      <c r="B417" s="99"/>
      <c r="C417" s="100"/>
      <c r="D417" s="100"/>
      <c r="E417" s="108"/>
      <c r="F417" s="103"/>
      <c r="G417" s="144"/>
      <c r="H417" s="103"/>
      <c r="I417" s="145"/>
      <c r="J417" s="145"/>
      <c r="K417" s="106"/>
      <c r="L417" s="110"/>
      <c r="M417" s="103"/>
      <c r="N417" s="97"/>
    </row>
    <row r="418" spans="1:14" s="74" customFormat="1" ht="12.75" hidden="1" customHeight="1" x14ac:dyDescent="0.25">
      <c r="A418" s="156"/>
      <c r="B418" s="99"/>
      <c r="C418" s="100"/>
      <c r="D418" s="100"/>
      <c r="E418" s="108"/>
      <c r="F418" s="103"/>
      <c r="G418" s="144"/>
      <c r="H418" s="103"/>
      <c r="I418" s="145"/>
      <c r="J418" s="145"/>
      <c r="K418" s="106"/>
      <c r="L418" s="110"/>
      <c r="M418" s="103"/>
      <c r="N418" s="97"/>
    </row>
    <row r="419" spans="1:14" s="74" customFormat="1" ht="12.75" hidden="1" customHeight="1" thickBot="1" x14ac:dyDescent="0.3">
      <c r="A419" s="156"/>
      <c r="B419" s="99"/>
      <c r="C419" s="100"/>
      <c r="D419" s="100"/>
      <c r="E419" s="108"/>
      <c r="F419" s="103"/>
      <c r="G419" s="144"/>
      <c r="H419" s="103"/>
      <c r="I419" s="145"/>
      <c r="J419" s="145"/>
      <c r="K419" s="106"/>
      <c r="L419" s="110"/>
      <c r="M419" s="103"/>
      <c r="N419" s="97"/>
    </row>
    <row r="420" spans="1:14" s="74" customFormat="1" ht="12.75" hidden="1" customHeight="1" x14ac:dyDescent="0.25">
      <c r="A420" s="551" t="s">
        <v>26</v>
      </c>
      <c r="B420" s="552"/>
      <c r="C420" s="552"/>
      <c r="D420" s="552"/>
      <c r="E420" s="552"/>
      <c r="F420" s="552"/>
      <c r="G420" s="552"/>
      <c r="H420" s="552"/>
      <c r="I420" s="552"/>
      <c r="J420" s="552"/>
      <c r="K420" s="553"/>
      <c r="L420" s="109">
        <f>SUM(L421:L422)</f>
        <v>0</v>
      </c>
      <c r="M420" s="89"/>
    </row>
    <row r="421" spans="1:14" s="93" customFormat="1" ht="12.75" hidden="1" customHeight="1" x14ac:dyDescent="0.25">
      <c r="A421" s="69"/>
      <c r="B421" s="69"/>
      <c r="C421" s="69"/>
      <c r="D421" s="69"/>
      <c r="E421" s="69"/>
      <c r="F421" s="69"/>
      <c r="G421" s="69"/>
      <c r="H421" s="69"/>
      <c r="I421" s="90"/>
      <c r="J421" s="90"/>
      <c r="K421" s="91"/>
      <c r="L421" s="110"/>
      <c r="M421" s="69"/>
    </row>
    <row r="422" spans="1:14" s="93" customFormat="1" ht="12.75" hidden="1" customHeight="1" thickBot="1" x14ac:dyDescent="0.3">
      <c r="A422" s="69"/>
      <c r="B422" s="69"/>
      <c r="C422" s="69"/>
      <c r="D422" s="69"/>
      <c r="E422" s="69"/>
      <c r="F422" s="69"/>
      <c r="G422" s="69"/>
      <c r="H422" s="69"/>
      <c r="I422" s="90"/>
      <c r="J422" s="90"/>
      <c r="K422" s="91"/>
      <c r="L422" s="110"/>
      <c r="M422" s="69"/>
    </row>
    <row r="423" spans="1:14" s="74" customFormat="1" ht="12.75" hidden="1" customHeight="1" x14ac:dyDescent="0.25">
      <c r="A423" s="551" t="s">
        <v>27</v>
      </c>
      <c r="B423" s="552"/>
      <c r="C423" s="552"/>
      <c r="D423" s="552"/>
      <c r="E423" s="552"/>
      <c r="F423" s="552"/>
      <c r="G423" s="552"/>
      <c r="H423" s="552"/>
      <c r="I423" s="552"/>
      <c r="J423" s="552"/>
      <c r="K423" s="553"/>
      <c r="L423" s="309">
        <f>SUM(L424:L424)</f>
        <v>0</v>
      </c>
      <c r="M423" s="89"/>
    </row>
    <row r="424" spans="1:14" s="93" customFormat="1" ht="12.75" hidden="1" customHeight="1" thickBot="1" x14ac:dyDescent="0.3">
      <c r="A424" s="69"/>
      <c r="B424" s="69"/>
      <c r="C424" s="69"/>
      <c r="D424" s="69"/>
      <c r="E424" s="69"/>
      <c r="F424" s="69"/>
      <c r="G424" s="69"/>
      <c r="H424" s="69"/>
      <c r="I424" s="90"/>
      <c r="J424" s="90"/>
      <c r="K424" s="91"/>
      <c r="L424" s="110"/>
      <c r="M424" s="69"/>
    </row>
    <row r="425" spans="1:14" s="74" customFormat="1" ht="12.75" hidden="1" customHeight="1" x14ac:dyDescent="0.25">
      <c r="A425" s="551" t="s">
        <v>29</v>
      </c>
      <c r="B425" s="552"/>
      <c r="C425" s="552"/>
      <c r="D425" s="552"/>
      <c r="E425" s="552"/>
      <c r="F425" s="552"/>
      <c r="G425" s="552"/>
      <c r="H425" s="552"/>
      <c r="I425" s="552"/>
      <c r="J425" s="552"/>
      <c r="K425" s="553"/>
      <c r="L425" s="309">
        <f>SUM(L426)</f>
        <v>0</v>
      </c>
      <c r="M425" s="89"/>
    </row>
    <row r="426" spans="1:14" s="93" customFormat="1" ht="12.75" hidden="1" customHeight="1" thickBot="1" x14ac:dyDescent="0.3">
      <c r="A426" s="69"/>
      <c r="B426" s="69"/>
      <c r="C426" s="69"/>
      <c r="D426" s="69"/>
      <c r="E426" s="69"/>
      <c r="F426" s="69"/>
      <c r="G426" s="69"/>
      <c r="H426" s="69"/>
      <c r="I426" s="90"/>
      <c r="J426" s="90"/>
      <c r="K426" s="91"/>
      <c r="L426" s="111"/>
      <c r="M426" s="69"/>
    </row>
    <row r="427" spans="1:14" s="74" customFormat="1" ht="12.75" hidden="1" customHeight="1" x14ac:dyDescent="0.25">
      <c r="A427" s="551" t="s">
        <v>30</v>
      </c>
      <c r="B427" s="552"/>
      <c r="C427" s="552"/>
      <c r="D427" s="552"/>
      <c r="E427" s="552"/>
      <c r="F427" s="552"/>
      <c r="G427" s="552"/>
      <c r="H427" s="552"/>
      <c r="I427" s="552"/>
      <c r="J427" s="552"/>
      <c r="K427" s="553"/>
      <c r="L427" s="381">
        <f>SUM(L428:L429)</f>
        <v>0</v>
      </c>
      <c r="M427" s="89"/>
    </row>
    <row r="428" spans="1:14" s="93" customFormat="1" ht="12.75" hidden="1" customHeight="1" x14ac:dyDescent="0.25">
      <c r="A428" s="69"/>
      <c r="B428" s="69"/>
      <c r="C428" s="69"/>
      <c r="D428" s="69"/>
      <c r="E428" s="69"/>
      <c r="F428" s="69"/>
      <c r="G428" s="69"/>
      <c r="H428" s="69"/>
      <c r="I428" s="90"/>
      <c r="J428" s="90"/>
      <c r="K428" s="91"/>
      <c r="L428" s="110"/>
      <c r="M428" s="69"/>
    </row>
    <row r="429" spans="1:14" s="93" customFormat="1" ht="12.75" hidden="1" customHeight="1" thickBot="1" x14ac:dyDescent="0.3">
      <c r="A429" s="69"/>
      <c r="B429" s="69"/>
      <c r="C429" s="69"/>
      <c r="D429" s="69"/>
      <c r="E429" s="69"/>
      <c r="F429" s="69"/>
      <c r="G429" s="69"/>
      <c r="H429" s="69"/>
      <c r="I429" s="90"/>
      <c r="J429" s="90"/>
      <c r="K429" s="91"/>
      <c r="L429" s="110"/>
      <c r="M429" s="69"/>
    </row>
    <row r="430" spans="1:14" s="74" customFormat="1" ht="12.75" hidden="1" customHeight="1" x14ac:dyDescent="0.25">
      <c r="A430" s="551" t="s">
        <v>31</v>
      </c>
      <c r="B430" s="552"/>
      <c r="C430" s="552"/>
      <c r="D430" s="552"/>
      <c r="E430" s="552"/>
      <c r="F430" s="552"/>
      <c r="G430" s="552"/>
      <c r="H430" s="552"/>
      <c r="I430" s="552"/>
      <c r="J430" s="552"/>
      <c r="K430" s="553"/>
      <c r="L430" s="381">
        <f>SUM(L431)</f>
        <v>0</v>
      </c>
      <c r="M430" s="89"/>
    </row>
    <row r="431" spans="1:14" s="93" customFormat="1" ht="12.75" hidden="1" customHeight="1" thickBot="1" x14ac:dyDescent="0.3">
      <c r="A431" s="69"/>
      <c r="B431" s="69"/>
      <c r="C431" s="69"/>
      <c r="D431" s="69"/>
      <c r="E431" s="69"/>
      <c r="F431" s="69"/>
      <c r="G431" s="69"/>
      <c r="H431" s="69"/>
      <c r="I431" s="90"/>
      <c r="J431" s="90"/>
      <c r="K431" s="91"/>
      <c r="L431" s="110"/>
      <c r="M431" s="69"/>
    </row>
    <row r="432" spans="1:14" s="74" customFormat="1" ht="12.75" hidden="1" customHeight="1" x14ac:dyDescent="0.25">
      <c r="A432" s="551" t="s">
        <v>33</v>
      </c>
      <c r="B432" s="552"/>
      <c r="C432" s="552"/>
      <c r="D432" s="552"/>
      <c r="E432" s="552"/>
      <c r="F432" s="552"/>
      <c r="G432" s="552"/>
      <c r="H432" s="552"/>
      <c r="I432" s="552"/>
      <c r="J432" s="552"/>
      <c r="K432" s="553"/>
      <c r="L432" s="381">
        <f>SUM(L433:L434)</f>
        <v>0</v>
      </c>
      <c r="M432" s="89"/>
    </row>
    <row r="433" spans="1:13" s="93" customFormat="1" ht="12.75" hidden="1" customHeight="1" x14ac:dyDescent="0.25">
      <c r="A433" s="69"/>
      <c r="B433" s="69"/>
      <c r="C433" s="69"/>
      <c r="D433" s="69"/>
      <c r="E433" s="69"/>
      <c r="F433" s="69"/>
      <c r="G433" s="69"/>
      <c r="H433" s="69"/>
      <c r="I433" s="90"/>
      <c r="J433" s="90"/>
      <c r="K433" s="91"/>
      <c r="L433" s="110"/>
      <c r="M433" s="69"/>
    </row>
    <row r="434" spans="1:13" s="93" customFormat="1" ht="12.75" hidden="1" customHeight="1" thickBot="1" x14ac:dyDescent="0.3">
      <c r="A434" s="69"/>
      <c r="B434" s="69"/>
      <c r="C434" s="69"/>
      <c r="D434" s="69"/>
      <c r="E434" s="69"/>
      <c r="F434" s="69"/>
      <c r="G434" s="69"/>
      <c r="H434" s="69"/>
      <c r="I434" s="90"/>
      <c r="J434" s="90"/>
      <c r="K434" s="91"/>
      <c r="L434" s="110"/>
      <c r="M434" s="69"/>
    </row>
    <row r="435" spans="1:13" s="74" customFormat="1" ht="12.75" hidden="1" customHeight="1" x14ac:dyDescent="0.25">
      <c r="A435" s="551" t="s">
        <v>61</v>
      </c>
      <c r="B435" s="552"/>
      <c r="C435" s="552"/>
      <c r="D435" s="552"/>
      <c r="E435" s="552"/>
      <c r="F435" s="552"/>
      <c r="G435" s="552"/>
      <c r="H435" s="552"/>
      <c r="I435" s="552"/>
      <c r="J435" s="552"/>
      <c r="K435" s="553"/>
      <c r="L435" s="381">
        <f>SUM(L436:L437)</f>
        <v>0</v>
      </c>
      <c r="M435" s="89"/>
    </row>
    <row r="436" spans="1:13" s="93" customFormat="1" ht="12.75" hidden="1" customHeight="1" x14ac:dyDescent="0.25">
      <c r="A436" s="69"/>
      <c r="B436" s="69"/>
      <c r="C436" s="69"/>
      <c r="D436" s="69"/>
      <c r="E436" s="69"/>
      <c r="F436" s="69"/>
      <c r="G436" s="69"/>
      <c r="H436" s="69"/>
      <c r="I436" s="90"/>
      <c r="J436" s="90"/>
      <c r="K436" s="91"/>
      <c r="L436" s="110"/>
      <c r="M436" s="69"/>
    </row>
    <row r="437" spans="1:13" s="93" customFormat="1" ht="12.75" customHeight="1" x14ac:dyDescent="0.25">
      <c r="A437" s="69"/>
      <c r="B437" s="69"/>
      <c r="C437" s="69"/>
      <c r="D437" s="69"/>
      <c r="E437" s="69"/>
      <c r="F437" s="69"/>
      <c r="G437" s="69"/>
      <c r="H437" s="69"/>
      <c r="I437" s="90"/>
      <c r="J437" s="90"/>
      <c r="K437" s="91"/>
      <c r="L437" s="111"/>
      <c r="M437" s="69"/>
    </row>
    <row r="438" spans="1:13" s="74" customFormat="1" ht="12.75" customHeight="1" thickBot="1" x14ac:dyDescent="0.3">
      <c r="A438" s="112" t="s">
        <v>34</v>
      </c>
      <c r="B438" s="113"/>
      <c r="C438" s="114"/>
      <c r="D438" s="115"/>
      <c r="E438" s="116"/>
      <c r="F438" s="117"/>
      <c r="G438" s="118"/>
      <c r="H438" s="117"/>
      <c r="I438" s="119"/>
      <c r="J438" s="119"/>
      <c r="K438" s="120"/>
      <c r="L438" s="121">
        <f>L411+L415+L420+L423+L425+L427+L430+L432+L435</f>
        <v>1733</v>
      </c>
      <c r="M438" s="204"/>
    </row>
    <row r="439" spans="1:13" s="74" customFormat="1" ht="12.75" customHeight="1" x14ac:dyDescent="0.25">
      <c r="A439" s="276"/>
      <c r="B439" s="123"/>
      <c r="C439" s="124"/>
      <c r="D439" s="277"/>
      <c r="E439" s="276"/>
      <c r="F439" s="123"/>
      <c r="G439" s="276"/>
      <c r="H439" s="123"/>
      <c r="I439" s="277"/>
      <c r="J439" s="277"/>
      <c r="K439" s="125"/>
      <c r="L439" s="127"/>
      <c r="M439" s="205"/>
    </row>
    <row r="440" spans="1:13" s="82" customFormat="1" ht="12.75" customHeight="1" x14ac:dyDescent="0.25">
      <c r="A440" s="558" t="s">
        <v>18</v>
      </c>
      <c r="B440" s="558"/>
      <c r="C440" s="558"/>
      <c r="D440" s="558"/>
      <c r="E440" s="558"/>
      <c r="F440" s="558"/>
      <c r="G440" s="560" t="s">
        <v>19</v>
      </c>
      <c r="H440" s="560"/>
      <c r="I440" s="128"/>
      <c r="J440" s="128"/>
      <c r="K440" s="129"/>
      <c r="L440" s="550" t="s">
        <v>20</v>
      </c>
      <c r="M440" s="550"/>
    </row>
    <row r="441" spans="1:13" s="82" customFormat="1" ht="12.75" customHeight="1" x14ac:dyDescent="0.25">
      <c r="B441" s="83"/>
      <c r="C441" s="84"/>
      <c r="D441" s="475"/>
      <c r="E441" s="122"/>
      <c r="F441" s="130"/>
      <c r="G441" s="131"/>
      <c r="H441" s="130"/>
      <c r="K441" s="132"/>
      <c r="L441" s="126"/>
      <c r="M441" s="130"/>
    </row>
    <row r="442" spans="1:13" s="82" customFormat="1" ht="12.75" customHeight="1" x14ac:dyDescent="0.25">
      <c r="A442" s="558" t="s">
        <v>1246</v>
      </c>
      <c r="B442" s="558"/>
      <c r="C442" s="558"/>
      <c r="D442" s="558"/>
      <c r="E442" s="558"/>
      <c r="F442" s="558"/>
      <c r="G442" s="559" t="s">
        <v>36</v>
      </c>
      <c r="H442" s="559"/>
      <c r="I442" s="279"/>
      <c r="J442" s="279"/>
      <c r="K442" s="133"/>
      <c r="L442" s="559" t="s">
        <v>37</v>
      </c>
      <c r="M442" s="559"/>
    </row>
    <row r="443" spans="1:13" s="82" customFormat="1" ht="12.75" customHeight="1" x14ac:dyDescent="0.25">
      <c r="A443" s="558" t="s">
        <v>1247</v>
      </c>
      <c r="B443" s="558"/>
      <c r="C443" s="558"/>
      <c r="D443" s="558"/>
      <c r="E443" s="558"/>
      <c r="F443" s="558"/>
      <c r="G443" s="550" t="s">
        <v>39</v>
      </c>
      <c r="H443" s="550"/>
      <c r="I443" s="278"/>
      <c r="J443" s="278"/>
      <c r="K443" s="133"/>
      <c r="L443" s="550" t="s">
        <v>40</v>
      </c>
      <c r="M443" s="550"/>
    </row>
    <row r="444" spans="1:13" s="82" customFormat="1" ht="12.75" customHeight="1" x14ac:dyDescent="0.25">
      <c r="A444" s="277"/>
      <c r="B444" s="277"/>
      <c r="C444" s="277"/>
      <c r="D444" s="277"/>
      <c r="E444" s="277"/>
      <c r="F444" s="277"/>
      <c r="G444" s="278"/>
      <c r="H444" s="208"/>
      <c r="I444" s="278"/>
      <c r="J444" s="278"/>
      <c r="K444" s="133"/>
      <c r="L444" s="126"/>
      <c r="M444" s="208"/>
    </row>
    <row r="445" spans="1:13" s="74" customFormat="1" ht="12.75" customHeight="1" x14ac:dyDescent="0.25">
      <c r="A445" s="557" t="s">
        <v>14</v>
      </c>
      <c r="B445" s="557"/>
      <c r="C445" s="557"/>
      <c r="D445" s="557"/>
      <c r="E445" s="557"/>
      <c r="F445" s="70"/>
      <c r="G445" s="71"/>
      <c r="H445" s="83"/>
      <c r="I445" s="279"/>
      <c r="J445" s="279"/>
      <c r="K445" s="72"/>
      <c r="L445" s="73"/>
      <c r="M445" s="164"/>
    </row>
    <row r="446" spans="1:13" s="74" customFormat="1" ht="12.75" customHeight="1" x14ac:dyDescent="0.25">
      <c r="A446" s="158" t="s">
        <v>314</v>
      </c>
      <c r="B446" s="159"/>
      <c r="C446" s="160"/>
      <c r="D446" s="161"/>
      <c r="E446" s="79" t="s">
        <v>315</v>
      </c>
      <c r="F446" s="159"/>
      <c r="G446" s="158" t="s">
        <v>316</v>
      </c>
      <c r="H446" s="210" t="s">
        <v>292</v>
      </c>
      <c r="I446" s="79" t="s">
        <v>317</v>
      </c>
      <c r="J446" s="158"/>
      <c r="K446" s="162"/>
      <c r="L446" s="163"/>
      <c r="M446" s="159" t="s">
        <v>318</v>
      </c>
    </row>
    <row r="447" spans="1:13" s="164" customFormat="1" ht="12.75" customHeight="1" x14ac:dyDescent="0.25">
      <c r="A447" s="82"/>
      <c r="B447" s="83"/>
      <c r="C447" s="84"/>
      <c r="D447" s="279"/>
      <c r="E447" s="74"/>
      <c r="F447" s="70"/>
      <c r="G447" s="71"/>
      <c r="H447" s="83"/>
      <c r="I447" s="279"/>
      <c r="J447" s="279"/>
      <c r="K447" s="72"/>
      <c r="L447" s="73"/>
    </row>
    <row r="448" spans="1:13" s="88" customFormat="1" ht="12.75" customHeight="1" thickBot="1" x14ac:dyDescent="0.3">
      <c r="A448" s="9" t="s">
        <v>2</v>
      </c>
      <c r="B448" s="9" t="s">
        <v>3</v>
      </c>
      <c r="C448" s="85" t="s">
        <v>4</v>
      </c>
      <c r="D448" s="9" t="s">
        <v>5</v>
      </c>
      <c r="E448" s="9" t="s">
        <v>6</v>
      </c>
      <c r="F448" s="9" t="s">
        <v>7</v>
      </c>
      <c r="G448" s="9" t="s">
        <v>8</v>
      </c>
      <c r="H448" s="9" t="s">
        <v>9</v>
      </c>
      <c r="I448" s="9" t="s">
        <v>22</v>
      </c>
      <c r="J448" s="9" t="s">
        <v>10</v>
      </c>
      <c r="K448" s="86" t="s">
        <v>11</v>
      </c>
      <c r="L448" s="87" t="s">
        <v>12</v>
      </c>
      <c r="M448" s="9" t="s">
        <v>13</v>
      </c>
    </row>
    <row r="449" spans="1:13" s="74" customFormat="1" ht="12.75" customHeight="1" x14ac:dyDescent="0.25">
      <c r="A449" s="551" t="s">
        <v>23</v>
      </c>
      <c r="B449" s="552"/>
      <c r="C449" s="552"/>
      <c r="D449" s="552"/>
      <c r="E449" s="552"/>
      <c r="F449" s="552"/>
      <c r="G449" s="552"/>
      <c r="H449" s="552"/>
      <c r="I449" s="552"/>
      <c r="J449" s="552"/>
      <c r="K449" s="553"/>
      <c r="L449" s="309">
        <f>SUM(L450:L451)</f>
        <v>0</v>
      </c>
      <c r="M449" s="89"/>
    </row>
    <row r="450" spans="1:13" s="93" customFormat="1" ht="12.75" customHeight="1" x14ac:dyDescent="0.25">
      <c r="A450" s="69"/>
      <c r="B450" s="69"/>
      <c r="C450" s="69"/>
      <c r="D450" s="69"/>
      <c r="E450" s="69"/>
      <c r="F450" s="69"/>
      <c r="G450" s="69"/>
      <c r="H450" s="69"/>
      <c r="I450" s="90"/>
      <c r="J450" s="90"/>
      <c r="K450" s="91"/>
      <c r="L450" s="92"/>
      <c r="M450" s="69"/>
    </row>
    <row r="451" spans="1:13" s="93" customFormat="1" ht="12.75" customHeight="1" thickBot="1" x14ac:dyDescent="0.3">
      <c r="A451" s="69"/>
      <c r="B451" s="69"/>
      <c r="C451" s="69"/>
      <c r="D451" s="69"/>
      <c r="E451" s="69"/>
      <c r="F451" s="69"/>
      <c r="G451" s="69"/>
      <c r="H451" s="69"/>
      <c r="I451" s="90"/>
      <c r="J451" s="90"/>
      <c r="K451" s="91"/>
      <c r="L451" s="92"/>
      <c r="M451" s="69"/>
    </row>
    <row r="452" spans="1:13" s="74" customFormat="1" ht="12.75" customHeight="1" x14ac:dyDescent="0.25">
      <c r="A452" s="551" t="s">
        <v>26</v>
      </c>
      <c r="B452" s="552"/>
      <c r="C452" s="552"/>
      <c r="D452" s="552"/>
      <c r="E452" s="552"/>
      <c r="F452" s="552"/>
      <c r="G452" s="552"/>
      <c r="H452" s="552"/>
      <c r="I452" s="552"/>
      <c r="J452" s="552"/>
      <c r="K452" s="553"/>
      <c r="L452" s="309">
        <f>SUM(L453:L456)</f>
        <v>0</v>
      </c>
      <c r="M452" s="89"/>
    </row>
    <row r="453" spans="1:13" s="93" customFormat="1" ht="12.75" customHeight="1" x14ac:dyDescent="0.25">
      <c r="A453" s="69"/>
      <c r="B453" s="69"/>
      <c r="C453" s="69"/>
      <c r="D453" s="69"/>
      <c r="E453" s="69"/>
      <c r="F453" s="69"/>
      <c r="G453" s="69"/>
      <c r="H453" s="69"/>
      <c r="I453" s="90"/>
      <c r="J453" s="90"/>
      <c r="K453" s="91"/>
      <c r="L453" s="110"/>
      <c r="M453" s="69"/>
    </row>
    <row r="454" spans="1:13" s="93" customFormat="1" ht="12.75" customHeight="1" x14ac:dyDescent="0.25">
      <c r="A454" s="69"/>
      <c r="B454" s="69"/>
      <c r="C454" s="69"/>
      <c r="D454" s="69"/>
      <c r="E454" s="69"/>
      <c r="F454" s="69"/>
      <c r="G454" s="69"/>
      <c r="H454" s="69"/>
      <c r="I454" s="90"/>
      <c r="J454" s="90"/>
      <c r="K454" s="91"/>
      <c r="L454" s="110"/>
      <c r="M454" s="69"/>
    </row>
    <row r="455" spans="1:13" s="93" customFormat="1" ht="12.75" customHeight="1" x14ac:dyDescent="0.25">
      <c r="A455" s="69"/>
      <c r="B455" s="69"/>
      <c r="C455" s="69"/>
      <c r="D455" s="69"/>
      <c r="E455" s="69"/>
      <c r="F455" s="69"/>
      <c r="G455" s="69"/>
      <c r="H455" s="69"/>
      <c r="I455" s="90"/>
      <c r="J455" s="90"/>
      <c r="K455" s="91"/>
      <c r="L455" s="110"/>
      <c r="M455" s="69"/>
    </row>
    <row r="456" spans="1:13" s="93" customFormat="1" ht="12.75" customHeight="1" thickBot="1" x14ac:dyDescent="0.3">
      <c r="A456" s="69"/>
      <c r="B456" s="69"/>
      <c r="C456" s="69"/>
      <c r="D456" s="69"/>
      <c r="E456" s="69"/>
      <c r="F456" s="69"/>
      <c r="G456" s="69"/>
      <c r="H456" s="69"/>
      <c r="I456" s="90"/>
      <c r="J456" s="90"/>
      <c r="K456" s="91"/>
      <c r="L456" s="110"/>
      <c r="M456" s="69"/>
    </row>
    <row r="457" spans="1:13" s="74" customFormat="1" ht="12.75" customHeight="1" x14ac:dyDescent="0.25">
      <c r="A457" s="551" t="s">
        <v>27</v>
      </c>
      <c r="B457" s="552"/>
      <c r="C457" s="552"/>
      <c r="D457" s="552"/>
      <c r="E457" s="552"/>
      <c r="F457" s="552"/>
      <c r="G457" s="552"/>
      <c r="H457" s="552"/>
      <c r="I457" s="552"/>
      <c r="J457" s="552"/>
      <c r="K457" s="553"/>
      <c r="L457" s="309">
        <f>SUM(L458:L461)</f>
        <v>0</v>
      </c>
      <c r="M457" s="89"/>
    </row>
    <row r="458" spans="1:13" s="93" customFormat="1" ht="12.75" customHeight="1" x14ac:dyDescent="0.25">
      <c r="A458" s="69"/>
      <c r="B458" s="69"/>
      <c r="C458" s="69"/>
      <c r="D458" s="69"/>
      <c r="E458" s="69"/>
      <c r="F458" s="69"/>
      <c r="G458" s="69"/>
      <c r="H458" s="69"/>
      <c r="I458" s="90"/>
      <c r="J458" s="90"/>
      <c r="K458" s="91"/>
      <c r="L458" s="92"/>
      <c r="M458" s="69"/>
    </row>
    <row r="459" spans="1:13" s="93" customFormat="1" ht="12.75" customHeight="1" x14ac:dyDescent="0.25">
      <c r="A459" s="69"/>
      <c r="B459" s="69"/>
      <c r="C459" s="69"/>
      <c r="D459" s="69"/>
      <c r="E459" s="69"/>
      <c r="F459" s="69"/>
      <c r="G459" s="69"/>
      <c r="H459" s="69"/>
      <c r="I459" s="90"/>
      <c r="J459" s="90"/>
      <c r="K459" s="91"/>
      <c r="L459" s="92"/>
      <c r="M459" s="69"/>
    </row>
    <row r="460" spans="1:13" s="93" customFormat="1" ht="12.75" customHeight="1" x14ac:dyDescent="0.25">
      <c r="A460" s="69"/>
      <c r="B460" s="69"/>
      <c r="C460" s="69"/>
      <c r="D460" s="69"/>
      <c r="E460" s="69"/>
      <c r="F460" s="69"/>
      <c r="G460" s="69"/>
      <c r="H460" s="69"/>
      <c r="I460" s="90"/>
      <c r="J460" s="90"/>
      <c r="K460" s="91"/>
      <c r="L460" s="92"/>
      <c r="M460" s="69"/>
    </row>
    <row r="461" spans="1:13" s="93" customFormat="1" ht="12.75" customHeight="1" x14ac:dyDescent="0.25">
      <c r="A461" s="69"/>
      <c r="B461" s="69"/>
      <c r="C461" s="69"/>
      <c r="D461" s="69"/>
      <c r="E461" s="69"/>
      <c r="F461" s="69"/>
      <c r="G461" s="69"/>
      <c r="H461" s="69"/>
      <c r="I461" s="90"/>
      <c r="J461" s="90"/>
      <c r="K461" s="91"/>
      <c r="L461" s="92"/>
      <c r="M461" s="69"/>
    </row>
    <row r="462" spans="1:13" s="74" customFormat="1" ht="12.75" customHeight="1" x14ac:dyDescent="0.25">
      <c r="A462" s="554" t="s">
        <v>28</v>
      </c>
      <c r="B462" s="555"/>
      <c r="C462" s="555"/>
      <c r="D462" s="555"/>
      <c r="E462" s="555"/>
      <c r="F462" s="555"/>
      <c r="G462" s="555"/>
      <c r="H462" s="555"/>
      <c r="I462" s="555"/>
      <c r="J462" s="555"/>
      <c r="K462" s="556"/>
      <c r="L462" s="327">
        <f>SUM(L463:L467)</f>
        <v>0</v>
      </c>
      <c r="M462" s="89"/>
    </row>
    <row r="463" spans="1:13" s="93" customFormat="1" ht="12.75" customHeight="1" x14ac:dyDescent="0.25">
      <c r="A463" s="69"/>
      <c r="B463" s="69"/>
      <c r="C463" s="69"/>
      <c r="D463" s="69"/>
      <c r="E463" s="69"/>
      <c r="F463" s="69"/>
      <c r="G463" s="69"/>
      <c r="H463" s="69"/>
      <c r="I463" s="90"/>
      <c r="J463" s="90"/>
      <c r="K463" s="91"/>
      <c r="L463" s="92"/>
      <c r="M463" s="69"/>
    </row>
    <row r="464" spans="1:13" s="93" customFormat="1" ht="12.75" customHeight="1" x14ac:dyDescent="0.25">
      <c r="A464" s="69"/>
      <c r="B464" s="69"/>
      <c r="C464" s="69"/>
      <c r="D464" s="69"/>
      <c r="E464" s="69"/>
      <c r="F464" s="69"/>
      <c r="G464" s="69"/>
      <c r="H464" s="69"/>
      <c r="I464" s="90"/>
      <c r="J464" s="90"/>
      <c r="K464" s="91"/>
      <c r="L464" s="92"/>
      <c r="M464" s="69"/>
    </row>
    <row r="465" spans="1:13" s="93" customFormat="1" ht="12.75" customHeight="1" x14ac:dyDescent="0.25">
      <c r="A465" s="69"/>
      <c r="B465" s="69"/>
      <c r="C465" s="69"/>
      <c r="D465" s="69"/>
      <c r="E465" s="69"/>
      <c r="F465" s="69"/>
      <c r="G465" s="69"/>
      <c r="H465" s="69"/>
      <c r="I465" s="90"/>
      <c r="J465" s="90"/>
      <c r="K465" s="91"/>
      <c r="L465" s="92"/>
      <c r="M465" s="69"/>
    </row>
    <row r="466" spans="1:13" s="93" customFormat="1" ht="12.75" customHeight="1" x14ac:dyDescent="0.25">
      <c r="A466" s="69"/>
      <c r="B466" s="69"/>
      <c r="C466" s="69"/>
      <c r="D466" s="69"/>
      <c r="E466" s="69"/>
      <c r="F466" s="69"/>
      <c r="G466" s="69"/>
      <c r="H466" s="69"/>
      <c r="I466" s="90"/>
      <c r="J466" s="90"/>
      <c r="K466" s="91"/>
      <c r="L466" s="92"/>
      <c r="M466" s="69"/>
    </row>
    <row r="467" spans="1:13" s="93" customFormat="1" ht="12.75" customHeight="1" x14ac:dyDescent="0.25">
      <c r="A467" s="69"/>
      <c r="B467" s="69"/>
      <c r="C467" s="69"/>
      <c r="D467" s="69"/>
      <c r="E467" s="69"/>
      <c r="F467" s="69"/>
      <c r="G467" s="69"/>
      <c r="H467" s="69"/>
      <c r="I467" s="90"/>
      <c r="J467" s="90"/>
      <c r="K467" s="91"/>
      <c r="L467" s="92"/>
      <c r="M467" s="69"/>
    </row>
    <row r="468" spans="1:13" s="74" customFormat="1" ht="12.75" customHeight="1" x14ac:dyDescent="0.25">
      <c r="A468" s="561" t="s">
        <v>29</v>
      </c>
      <c r="B468" s="562"/>
      <c r="C468" s="562"/>
      <c r="D468" s="562"/>
      <c r="E468" s="562"/>
      <c r="F468" s="562"/>
      <c r="G468" s="562"/>
      <c r="H468" s="562"/>
      <c r="I468" s="562"/>
      <c r="J468" s="562"/>
      <c r="K468" s="563"/>
      <c r="L468" s="327">
        <f>SUM(L469:L472)</f>
        <v>0</v>
      </c>
      <c r="M468" s="89"/>
    </row>
    <row r="469" spans="1:13" s="93" customFormat="1" ht="12.75" customHeight="1" x14ac:dyDescent="0.25">
      <c r="A469" s="69"/>
      <c r="B469" s="69"/>
      <c r="C469" s="69"/>
      <c r="D469" s="69"/>
      <c r="E469" s="69"/>
      <c r="F469" s="69"/>
      <c r="G469" s="69"/>
      <c r="H469" s="69"/>
      <c r="I469" s="90"/>
      <c r="J469" s="90"/>
      <c r="K469" s="91"/>
      <c r="L469" s="92"/>
      <c r="M469" s="69"/>
    </row>
    <row r="470" spans="1:13" s="93" customFormat="1" ht="12.75" customHeight="1" x14ac:dyDescent="0.25">
      <c r="A470" s="69"/>
      <c r="B470" s="69"/>
      <c r="C470" s="69"/>
      <c r="D470" s="69"/>
      <c r="E470" s="69"/>
      <c r="F470" s="69"/>
      <c r="G470" s="69"/>
      <c r="H470" s="69"/>
      <c r="I470" s="90"/>
      <c r="J470" s="90"/>
      <c r="K470" s="91"/>
      <c r="L470" s="92"/>
      <c r="M470" s="69"/>
    </row>
    <row r="471" spans="1:13" s="93" customFormat="1" ht="12.75" customHeight="1" x14ac:dyDescent="0.25">
      <c r="A471" s="69"/>
      <c r="B471" s="69"/>
      <c r="C471" s="69"/>
      <c r="D471" s="69"/>
      <c r="E471" s="69"/>
      <c r="F471" s="69"/>
      <c r="G471" s="69"/>
      <c r="H471" s="69"/>
      <c r="I471" s="90"/>
      <c r="J471" s="90"/>
      <c r="K471" s="91"/>
      <c r="L471" s="92"/>
      <c r="M471" s="69"/>
    </row>
    <row r="472" spans="1:13" s="93" customFormat="1" ht="12.75" customHeight="1" x14ac:dyDescent="0.25">
      <c r="A472" s="69"/>
      <c r="B472" s="69"/>
      <c r="C472" s="69"/>
      <c r="D472" s="69"/>
      <c r="E472" s="69"/>
      <c r="F472" s="69"/>
      <c r="G472" s="69"/>
      <c r="H472" s="69"/>
      <c r="I472" s="90"/>
      <c r="J472" s="90"/>
      <c r="K472" s="91"/>
      <c r="L472" s="92"/>
      <c r="M472" s="69"/>
    </row>
    <row r="473" spans="1:13" s="74" customFormat="1" ht="12.75" customHeight="1" thickBot="1" x14ac:dyDescent="0.3">
      <c r="A473" s="112" t="s">
        <v>34</v>
      </c>
      <c r="B473" s="113"/>
      <c r="C473" s="114"/>
      <c r="D473" s="115"/>
      <c r="E473" s="116"/>
      <c r="F473" s="117"/>
      <c r="G473" s="118"/>
      <c r="H473" s="117"/>
      <c r="I473" s="119"/>
      <c r="J473" s="119"/>
      <c r="K473" s="120"/>
      <c r="L473" s="121">
        <f>L449+L452+L457+L462+L468</f>
        <v>0</v>
      </c>
      <c r="M473" s="204"/>
    </row>
    <row r="474" spans="1:13" s="74" customFormat="1" ht="12.75" customHeight="1" x14ac:dyDescent="0.25">
      <c r="A474" s="276"/>
      <c r="B474" s="123"/>
      <c r="C474" s="124"/>
      <c r="D474" s="277"/>
      <c r="E474" s="276"/>
      <c r="F474" s="123"/>
      <c r="G474" s="276"/>
      <c r="H474" s="123"/>
      <c r="I474" s="277"/>
      <c r="J474" s="277"/>
      <c r="K474" s="125"/>
      <c r="L474" s="127"/>
      <c r="M474" s="205"/>
    </row>
    <row r="475" spans="1:13" s="82" customFormat="1" ht="12.75" customHeight="1" x14ac:dyDescent="0.25">
      <c r="A475" s="558" t="s">
        <v>18</v>
      </c>
      <c r="B475" s="558"/>
      <c r="C475" s="558"/>
      <c r="D475" s="558"/>
      <c r="E475" s="558"/>
      <c r="F475" s="558"/>
      <c r="G475" s="560" t="s">
        <v>19</v>
      </c>
      <c r="H475" s="560"/>
      <c r="I475" s="128"/>
      <c r="J475" s="128"/>
      <c r="K475" s="129"/>
      <c r="L475" s="550" t="s">
        <v>20</v>
      </c>
      <c r="M475" s="550"/>
    </row>
    <row r="476" spans="1:13" s="82" customFormat="1" ht="12.75" customHeight="1" x14ac:dyDescent="0.25">
      <c r="B476" s="83"/>
      <c r="C476" s="84"/>
      <c r="D476" s="475"/>
      <c r="E476" s="122"/>
      <c r="F476" s="130"/>
      <c r="G476" s="131"/>
      <c r="H476" s="130"/>
      <c r="K476" s="132"/>
      <c r="L476" s="126"/>
      <c r="M476" s="130"/>
    </row>
    <row r="477" spans="1:13" s="82" customFormat="1" ht="12.75" customHeight="1" x14ac:dyDescent="0.25">
      <c r="A477" s="558" t="s">
        <v>1246</v>
      </c>
      <c r="B477" s="558"/>
      <c r="C477" s="558"/>
      <c r="D477" s="558"/>
      <c r="E477" s="558"/>
      <c r="F477" s="558"/>
      <c r="G477" s="559" t="s">
        <v>36</v>
      </c>
      <c r="H477" s="559"/>
      <c r="I477" s="279"/>
      <c r="J477" s="279"/>
      <c r="K477" s="133"/>
      <c r="L477" s="559" t="s">
        <v>37</v>
      </c>
      <c r="M477" s="559"/>
    </row>
    <row r="478" spans="1:13" s="82" customFormat="1" ht="12.75" customHeight="1" x14ac:dyDescent="0.25">
      <c r="A478" s="558" t="s">
        <v>1247</v>
      </c>
      <c r="B478" s="558"/>
      <c r="C478" s="558"/>
      <c r="D478" s="558"/>
      <c r="E478" s="558"/>
      <c r="F478" s="558"/>
      <c r="G478" s="550" t="s">
        <v>39</v>
      </c>
      <c r="H478" s="550"/>
      <c r="I478" s="278">
        <f>2722*2</f>
        <v>5444</v>
      </c>
      <c r="J478" s="278"/>
      <c r="K478" s="133"/>
      <c r="L478" s="550" t="s">
        <v>40</v>
      </c>
      <c r="M478" s="550"/>
    </row>
    <row r="479" spans="1:13" s="82" customFormat="1" ht="12.75" customHeight="1" x14ac:dyDescent="0.25">
      <c r="A479" s="277"/>
      <c r="B479" s="277"/>
      <c r="C479" s="277"/>
      <c r="D479" s="277"/>
      <c r="E479" s="277"/>
      <c r="F479" s="277"/>
      <c r="G479" s="278"/>
      <c r="H479" s="208"/>
      <c r="I479" s="278"/>
      <c r="J479" s="278"/>
      <c r="K479" s="133"/>
      <c r="L479" s="126"/>
      <c r="M479" s="208"/>
    </row>
    <row r="480" spans="1:13" s="74" customFormat="1" ht="12.75" customHeight="1" x14ac:dyDescent="0.25">
      <c r="A480" s="557" t="s">
        <v>14</v>
      </c>
      <c r="B480" s="557"/>
      <c r="C480" s="557"/>
      <c r="D480" s="557"/>
      <c r="E480" s="557"/>
      <c r="F480" s="70"/>
      <c r="G480" s="71"/>
      <c r="H480" s="83"/>
      <c r="I480" s="279"/>
      <c r="J480" s="279"/>
      <c r="K480" s="72"/>
      <c r="L480" s="73"/>
      <c r="M480" s="164"/>
    </row>
    <row r="481" spans="1:16" s="74" customFormat="1" ht="18.75" customHeight="1" x14ac:dyDescent="0.25">
      <c r="A481" s="75" t="s">
        <v>319</v>
      </c>
      <c r="B481" s="76"/>
      <c r="C481" s="77"/>
      <c r="D481" s="138"/>
      <c r="E481" s="79" t="s">
        <v>320</v>
      </c>
      <c r="F481" s="76"/>
      <c r="G481" s="75" t="s">
        <v>321</v>
      </c>
      <c r="H481" s="209" t="s">
        <v>322</v>
      </c>
      <c r="I481" s="79" t="s">
        <v>323</v>
      </c>
      <c r="J481" s="75"/>
      <c r="K481" s="80"/>
      <c r="L481" s="81"/>
      <c r="M481" s="76" t="s">
        <v>324</v>
      </c>
    </row>
    <row r="482" spans="1:16" s="74" customFormat="1" ht="12.75" customHeight="1" x14ac:dyDescent="0.25">
      <c r="A482" s="82"/>
      <c r="B482" s="83"/>
      <c r="C482" s="84"/>
      <c r="D482" s="279"/>
      <c r="F482" s="70"/>
      <c r="G482" s="71"/>
      <c r="H482" s="83"/>
      <c r="I482" s="279"/>
      <c r="J482" s="279"/>
      <c r="K482" s="72"/>
      <c r="L482" s="73"/>
      <c r="M482" s="164"/>
    </row>
    <row r="483" spans="1:16" s="88" customFormat="1" ht="48" customHeight="1" thickBot="1" x14ac:dyDescent="0.3">
      <c r="A483" s="9" t="s">
        <v>2</v>
      </c>
      <c r="B483" s="9" t="s">
        <v>3</v>
      </c>
      <c r="C483" s="85" t="s">
        <v>4</v>
      </c>
      <c r="D483" s="9" t="s">
        <v>5</v>
      </c>
      <c r="E483" s="9" t="s">
        <v>6</v>
      </c>
      <c r="F483" s="9" t="s">
        <v>7</v>
      </c>
      <c r="G483" s="9" t="s">
        <v>8</v>
      </c>
      <c r="H483" s="9" t="s">
        <v>9</v>
      </c>
      <c r="I483" s="9" t="s">
        <v>22</v>
      </c>
      <c r="J483" s="9" t="s">
        <v>10</v>
      </c>
      <c r="K483" s="86" t="s">
        <v>11</v>
      </c>
      <c r="L483" s="87" t="s">
        <v>12</v>
      </c>
      <c r="M483" s="9" t="s">
        <v>13</v>
      </c>
    </row>
    <row r="484" spans="1:16" s="74" customFormat="1" ht="12.75" hidden="1" customHeight="1" thickBot="1" x14ac:dyDescent="0.3">
      <c r="A484" s="551" t="s">
        <v>60</v>
      </c>
      <c r="B484" s="552"/>
      <c r="C484" s="552"/>
      <c r="D484" s="552"/>
      <c r="E484" s="552"/>
      <c r="F484" s="552"/>
      <c r="G484" s="552"/>
      <c r="H484" s="552"/>
      <c r="I484" s="552"/>
      <c r="J484" s="552"/>
      <c r="K484" s="553"/>
      <c r="L484" s="308">
        <f>L485</f>
        <v>165.01</v>
      </c>
      <c r="M484" s="96"/>
      <c r="N484" s="97"/>
    </row>
    <row r="485" spans="1:16" s="93" customFormat="1" ht="27.75" hidden="1" customHeight="1" thickBot="1" x14ac:dyDescent="0.3">
      <c r="A485" s="69" t="s">
        <v>679</v>
      </c>
      <c r="B485" s="69">
        <v>3</v>
      </c>
      <c r="C485" s="69">
        <v>4</v>
      </c>
      <c r="D485" s="69">
        <v>1</v>
      </c>
      <c r="E485" s="69"/>
      <c r="F485" s="69" t="s">
        <v>680</v>
      </c>
      <c r="G485" s="69" t="s">
        <v>1073</v>
      </c>
      <c r="H485" s="69" t="s">
        <v>717</v>
      </c>
      <c r="I485" s="90">
        <v>43479</v>
      </c>
      <c r="J485" s="90">
        <v>43479</v>
      </c>
      <c r="K485" s="91">
        <v>722</v>
      </c>
      <c r="L485" s="92">
        <v>165.01</v>
      </c>
      <c r="M485" s="69" t="s">
        <v>723</v>
      </c>
    </row>
    <row r="486" spans="1:16" s="74" customFormat="1" ht="12.75" hidden="1" customHeight="1" x14ac:dyDescent="0.25">
      <c r="A486" s="551" t="s">
        <v>27</v>
      </c>
      <c r="B486" s="552"/>
      <c r="C486" s="552"/>
      <c r="D486" s="552"/>
      <c r="E486" s="552"/>
      <c r="F486" s="552"/>
      <c r="G486" s="552"/>
      <c r="H486" s="552"/>
      <c r="I486" s="552"/>
      <c r="J486" s="552"/>
      <c r="K486" s="553"/>
      <c r="L486" s="309">
        <f>SUM(L487:L489)</f>
        <v>569.58000000000004</v>
      </c>
      <c r="M486" s="89"/>
    </row>
    <row r="487" spans="1:16" s="93" customFormat="1" ht="20.25" hidden="1" customHeight="1" x14ac:dyDescent="0.25">
      <c r="A487" s="69" t="s">
        <v>679</v>
      </c>
      <c r="B487" s="69">
        <v>5</v>
      </c>
      <c r="C487" s="69">
        <v>22</v>
      </c>
      <c r="D487" s="69" t="s">
        <v>1287</v>
      </c>
      <c r="E487" s="69"/>
      <c r="F487" s="69" t="s">
        <v>1288</v>
      </c>
      <c r="G487" s="69" t="s">
        <v>1289</v>
      </c>
      <c r="H487" s="69" t="s">
        <v>1290</v>
      </c>
      <c r="I487" s="90">
        <v>43575</v>
      </c>
      <c r="J487" s="90">
        <v>43575</v>
      </c>
      <c r="K487" s="91">
        <v>690</v>
      </c>
      <c r="L487" s="110">
        <v>569.58000000000004</v>
      </c>
      <c r="M487" s="69" t="s">
        <v>1127</v>
      </c>
      <c r="N487" s="261"/>
    </row>
    <row r="488" spans="1:16" s="93" customFormat="1" ht="12.75" hidden="1" customHeight="1" x14ac:dyDescent="0.25">
      <c r="A488" s="69"/>
      <c r="B488" s="69"/>
      <c r="C488" s="69"/>
      <c r="D488" s="69"/>
      <c r="E488" s="69"/>
      <c r="F488" s="69"/>
      <c r="G488" s="69"/>
      <c r="H488" s="69"/>
      <c r="I488" s="90"/>
      <c r="J488" s="90"/>
      <c r="K488" s="91"/>
      <c r="L488" s="92"/>
      <c r="M488" s="69"/>
    </row>
    <row r="489" spans="1:16" s="93" customFormat="1" ht="12.75" hidden="1" customHeight="1" thickBot="1" x14ac:dyDescent="0.3">
      <c r="A489" s="69"/>
      <c r="B489" s="69"/>
      <c r="C489" s="69"/>
      <c r="D489" s="69"/>
      <c r="E489" s="69"/>
      <c r="F489" s="69"/>
      <c r="G489" s="69"/>
      <c r="H489" s="69"/>
      <c r="I489" s="90"/>
      <c r="J489" s="90"/>
      <c r="K489" s="91"/>
      <c r="L489" s="92"/>
      <c r="M489" s="69"/>
    </row>
    <row r="490" spans="1:16" s="74" customFormat="1" ht="12.75" customHeight="1" x14ac:dyDescent="0.25">
      <c r="A490" s="551" t="s">
        <v>28</v>
      </c>
      <c r="B490" s="552"/>
      <c r="C490" s="552"/>
      <c r="D490" s="552"/>
      <c r="E490" s="552"/>
      <c r="F490" s="552"/>
      <c r="G490" s="552"/>
      <c r="H490" s="552"/>
      <c r="I490" s="552"/>
      <c r="J490" s="552"/>
      <c r="K490" s="553"/>
      <c r="L490" s="309">
        <f>SUM(L491:L497)</f>
        <v>422.4</v>
      </c>
      <c r="M490" s="89"/>
    </row>
    <row r="491" spans="1:16" s="74" customFormat="1" ht="19.5" customHeight="1" x14ac:dyDescent="0.25">
      <c r="A491" s="103" t="s">
        <v>720</v>
      </c>
      <c r="B491" s="99">
        <v>6</v>
      </c>
      <c r="C491" s="100">
        <v>8</v>
      </c>
      <c r="D491" s="100" t="s">
        <v>1609</v>
      </c>
      <c r="E491" s="108"/>
      <c r="F491" s="103" t="s">
        <v>1202</v>
      </c>
      <c r="G491" s="143" t="s">
        <v>1613</v>
      </c>
      <c r="H491" s="103" t="s">
        <v>1581</v>
      </c>
      <c r="I491" s="145">
        <v>43570</v>
      </c>
      <c r="J491" s="145">
        <v>43570</v>
      </c>
      <c r="K491" s="100">
        <v>1388</v>
      </c>
      <c r="L491" s="244">
        <v>162.4</v>
      </c>
      <c r="M491" s="103" t="s">
        <v>712</v>
      </c>
      <c r="N491" s="510" t="s">
        <v>1693</v>
      </c>
      <c r="P491" s="97"/>
    </row>
    <row r="492" spans="1:16" s="93" customFormat="1" ht="32.25" customHeight="1" x14ac:dyDescent="0.25">
      <c r="A492" s="69" t="s">
        <v>679</v>
      </c>
      <c r="B492" s="69">
        <v>6</v>
      </c>
      <c r="C492" s="69">
        <v>10</v>
      </c>
      <c r="D492" s="69" t="s">
        <v>1768</v>
      </c>
      <c r="E492" s="69"/>
      <c r="F492" s="69" t="s">
        <v>1162</v>
      </c>
      <c r="G492" s="69" t="s">
        <v>1769</v>
      </c>
      <c r="H492" s="69" t="s">
        <v>1197</v>
      </c>
      <c r="I492" s="90">
        <v>43619</v>
      </c>
      <c r="J492" s="90">
        <v>43619</v>
      </c>
      <c r="K492" s="91" t="s">
        <v>1770</v>
      </c>
      <c r="L492" s="92">
        <v>260</v>
      </c>
      <c r="M492" s="69" t="s">
        <v>1717</v>
      </c>
      <c r="N492" s="528"/>
    </row>
    <row r="493" spans="1:16" s="93" customFormat="1" ht="12.75" customHeight="1" x14ac:dyDescent="0.25">
      <c r="A493" s="69"/>
      <c r="B493" s="69"/>
      <c r="C493" s="69"/>
      <c r="D493" s="69"/>
      <c r="E493" s="69"/>
      <c r="F493" s="69"/>
      <c r="G493" s="69"/>
      <c r="H493" s="69"/>
      <c r="I493" s="90"/>
      <c r="J493" s="90"/>
      <c r="K493" s="91"/>
      <c r="L493" s="92"/>
      <c r="M493" s="69"/>
    </row>
    <row r="494" spans="1:16" s="93" customFormat="1" ht="12.75" customHeight="1" x14ac:dyDescent="0.25">
      <c r="A494" s="69"/>
      <c r="B494" s="69"/>
      <c r="C494" s="69"/>
      <c r="D494" s="69"/>
      <c r="E494" s="69"/>
      <c r="F494" s="69"/>
      <c r="G494" s="69"/>
      <c r="H494" s="69"/>
      <c r="I494" s="90"/>
      <c r="J494" s="90"/>
      <c r="K494" s="91"/>
      <c r="L494" s="92"/>
      <c r="M494" s="69"/>
    </row>
    <row r="495" spans="1:16" s="93" customFormat="1" ht="12.75" customHeight="1" x14ac:dyDescent="0.25">
      <c r="A495" s="69"/>
      <c r="B495" s="69"/>
      <c r="C495" s="69"/>
      <c r="D495" s="69"/>
      <c r="E495" s="69"/>
      <c r="F495" s="69"/>
      <c r="G495" s="69"/>
      <c r="H495" s="69"/>
      <c r="I495" s="90"/>
      <c r="J495" s="90"/>
      <c r="K495" s="91"/>
      <c r="L495" s="92"/>
      <c r="M495" s="69"/>
    </row>
    <row r="496" spans="1:16" s="93" customFormat="1" ht="12.75" hidden="1" customHeight="1" x14ac:dyDescent="0.25">
      <c r="A496" s="69"/>
      <c r="B496" s="69"/>
      <c r="C496" s="69"/>
      <c r="D496" s="69"/>
      <c r="E496" s="69"/>
      <c r="F496" s="69"/>
      <c r="G496" s="69"/>
      <c r="H496" s="69"/>
      <c r="I496" s="90"/>
      <c r="J496" s="90"/>
      <c r="K496" s="91"/>
      <c r="L496" s="92"/>
      <c r="M496" s="69"/>
    </row>
    <row r="497" spans="1:13" s="93" customFormat="1" ht="12.75" hidden="1" customHeight="1" thickBot="1" x14ac:dyDescent="0.3">
      <c r="A497" s="69"/>
      <c r="B497" s="69"/>
      <c r="C497" s="69"/>
      <c r="D497" s="69"/>
      <c r="E497" s="69"/>
      <c r="F497" s="69"/>
      <c r="G497" s="69"/>
      <c r="H497" s="69"/>
      <c r="I497" s="90"/>
      <c r="J497" s="90"/>
      <c r="K497" s="91"/>
      <c r="L497" s="92"/>
      <c r="M497" s="69"/>
    </row>
    <row r="498" spans="1:13" s="74" customFormat="1" ht="12.75" hidden="1" customHeight="1" x14ac:dyDescent="0.25">
      <c r="A498" s="551" t="s">
        <v>29</v>
      </c>
      <c r="B498" s="552"/>
      <c r="C498" s="552"/>
      <c r="D498" s="552"/>
      <c r="E498" s="552"/>
      <c r="F498" s="552"/>
      <c r="G498" s="552"/>
      <c r="H498" s="552"/>
      <c r="I498" s="552"/>
      <c r="J498" s="552"/>
      <c r="K498" s="553"/>
      <c r="L498" s="109">
        <f>SUM(L499:L500)</f>
        <v>0</v>
      </c>
      <c r="M498" s="89"/>
    </row>
    <row r="499" spans="1:13" s="93" customFormat="1" ht="12.75" hidden="1" customHeight="1" x14ac:dyDescent="0.25">
      <c r="A499" s="69"/>
      <c r="B499" s="69"/>
      <c r="C499" s="69"/>
      <c r="D499" s="69"/>
      <c r="E499" s="69"/>
      <c r="F499" s="69"/>
      <c r="G499" s="69"/>
      <c r="H499" s="69"/>
      <c r="I499" s="90"/>
      <c r="J499" s="90"/>
      <c r="K499" s="91"/>
      <c r="L499" s="92"/>
      <c r="M499" s="69"/>
    </row>
    <row r="500" spans="1:13" s="93" customFormat="1" ht="12.75" hidden="1" customHeight="1" thickBot="1" x14ac:dyDescent="0.3">
      <c r="A500" s="69"/>
      <c r="B500" s="69"/>
      <c r="C500" s="69"/>
      <c r="D500" s="69"/>
      <c r="E500" s="69"/>
      <c r="F500" s="69"/>
      <c r="G500" s="69"/>
      <c r="H500" s="69"/>
      <c r="I500" s="90"/>
      <c r="J500" s="90"/>
      <c r="K500" s="91"/>
      <c r="L500" s="92"/>
      <c r="M500" s="69"/>
    </row>
    <row r="501" spans="1:13" s="74" customFormat="1" ht="12.75" hidden="1" customHeight="1" x14ac:dyDescent="0.25">
      <c r="A501" s="551" t="s">
        <v>30</v>
      </c>
      <c r="B501" s="552"/>
      <c r="C501" s="552"/>
      <c r="D501" s="552"/>
      <c r="E501" s="552"/>
      <c r="F501" s="552"/>
      <c r="G501" s="552"/>
      <c r="H501" s="552"/>
      <c r="I501" s="552"/>
      <c r="J501" s="552"/>
      <c r="K501" s="553"/>
      <c r="L501" s="381">
        <f>SUM(L502:L503)</f>
        <v>0</v>
      </c>
      <c r="M501" s="89"/>
    </row>
    <row r="502" spans="1:13" s="93" customFormat="1" ht="12.75" hidden="1" customHeight="1" x14ac:dyDescent="0.25">
      <c r="A502" s="69"/>
      <c r="B502" s="69"/>
      <c r="C502" s="69"/>
      <c r="D502" s="69"/>
      <c r="E502" s="69"/>
      <c r="F502" s="69"/>
      <c r="G502" s="69"/>
      <c r="H502" s="69"/>
      <c r="I502" s="90"/>
      <c r="J502" s="90"/>
      <c r="K502" s="91"/>
      <c r="L502" s="92"/>
      <c r="M502" s="69"/>
    </row>
    <row r="503" spans="1:13" s="93" customFormat="1" ht="12.75" hidden="1" customHeight="1" thickBot="1" x14ac:dyDescent="0.3">
      <c r="A503" s="69"/>
      <c r="B503" s="69"/>
      <c r="C503" s="69"/>
      <c r="D503" s="69"/>
      <c r="E503" s="69"/>
      <c r="F503" s="69"/>
      <c r="G503" s="69"/>
      <c r="H503" s="69"/>
      <c r="I503" s="90"/>
      <c r="J503" s="90"/>
      <c r="K503" s="91"/>
      <c r="L503" s="92"/>
      <c r="M503" s="69"/>
    </row>
    <row r="504" spans="1:13" s="74" customFormat="1" ht="12.75" hidden="1" customHeight="1" x14ac:dyDescent="0.25">
      <c r="A504" s="551" t="s">
        <v>32</v>
      </c>
      <c r="B504" s="552"/>
      <c r="C504" s="552"/>
      <c r="D504" s="552"/>
      <c r="E504" s="552"/>
      <c r="F504" s="552"/>
      <c r="G504" s="552"/>
      <c r="H504" s="552"/>
      <c r="I504" s="552"/>
      <c r="J504" s="552"/>
      <c r="K504" s="553"/>
      <c r="L504" s="381">
        <f>SUM(L505)</f>
        <v>0</v>
      </c>
      <c r="M504" s="89"/>
    </row>
    <row r="505" spans="1:13" s="93" customFormat="1" ht="12.75" hidden="1" customHeight="1" thickBot="1" x14ac:dyDescent="0.3">
      <c r="A505" s="69"/>
      <c r="B505" s="69"/>
      <c r="C505" s="69"/>
      <c r="D505" s="69"/>
      <c r="E505" s="69"/>
      <c r="F505" s="69"/>
      <c r="G505" s="69"/>
      <c r="H505" s="69"/>
      <c r="I505" s="90"/>
      <c r="J505" s="90"/>
      <c r="K505" s="91"/>
      <c r="L505" s="92"/>
      <c r="M505" s="69"/>
    </row>
    <row r="506" spans="1:13" s="74" customFormat="1" ht="12.75" hidden="1" customHeight="1" x14ac:dyDescent="0.25">
      <c r="A506" s="551" t="s">
        <v>33</v>
      </c>
      <c r="B506" s="552"/>
      <c r="C506" s="552"/>
      <c r="D506" s="552"/>
      <c r="E506" s="552"/>
      <c r="F506" s="552"/>
      <c r="G506" s="552"/>
      <c r="H506" s="552"/>
      <c r="I506" s="552"/>
      <c r="J506" s="552"/>
      <c r="K506" s="553"/>
      <c r="L506" s="381">
        <f>SUM(L507)</f>
        <v>0</v>
      </c>
      <c r="M506" s="89"/>
    </row>
    <row r="507" spans="1:13" s="93" customFormat="1" ht="12.75" hidden="1" customHeight="1" x14ac:dyDescent="0.25">
      <c r="A507" s="69"/>
      <c r="B507" s="69"/>
      <c r="C507" s="69"/>
      <c r="D507" s="69"/>
      <c r="E507" s="69"/>
      <c r="F507" s="69"/>
      <c r="G507" s="69"/>
      <c r="H507" s="69"/>
      <c r="I507" s="90"/>
      <c r="J507" s="90"/>
      <c r="K507" s="91"/>
      <c r="L507" s="92"/>
      <c r="M507" s="69"/>
    </row>
    <row r="508" spans="1:13" s="93" customFormat="1" ht="12.75" hidden="1" customHeight="1" thickBot="1" x14ac:dyDescent="0.3">
      <c r="A508" s="69"/>
      <c r="B508" s="69"/>
      <c r="C508" s="69"/>
      <c r="D508" s="69"/>
      <c r="E508" s="69"/>
      <c r="F508" s="69"/>
      <c r="G508" s="69"/>
      <c r="H508" s="69"/>
      <c r="I508" s="90"/>
      <c r="J508" s="90"/>
      <c r="K508" s="91"/>
      <c r="L508" s="92"/>
      <c r="M508" s="69"/>
    </row>
    <row r="509" spans="1:13" s="74" customFormat="1" ht="12.75" hidden="1" customHeight="1" x14ac:dyDescent="0.25">
      <c r="A509" s="571" t="s">
        <v>61</v>
      </c>
      <c r="B509" s="565"/>
      <c r="C509" s="565"/>
      <c r="D509" s="565"/>
      <c r="E509" s="565"/>
      <c r="F509" s="565"/>
      <c r="G509" s="565"/>
      <c r="H509" s="565"/>
      <c r="I509" s="565"/>
      <c r="J509" s="565"/>
      <c r="K509" s="566"/>
      <c r="L509" s="381">
        <f>SUM(L510:L514)</f>
        <v>0</v>
      </c>
      <c r="M509" s="89"/>
    </row>
    <row r="510" spans="1:13" s="93" customFormat="1" ht="12.75" hidden="1" customHeight="1" x14ac:dyDescent="0.25">
      <c r="A510" s="442"/>
      <c r="B510" s="146"/>
      <c r="C510" s="146"/>
      <c r="D510" s="146"/>
      <c r="E510" s="146"/>
      <c r="F510" s="146"/>
      <c r="G510" s="146"/>
      <c r="H510" s="146"/>
      <c r="I510" s="166"/>
      <c r="J510" s="166"/>
      <c r="K510" s="146"/>
      <c r="L510" s="92"/>
      <c r="M510" s="69"/>
    </row>
    <row r="511" spans="1:13" s="93" customFormat="1" ht="12.75" hidden="1" customHeight="1" x14ac:dyDescent="0.25">
      <c r="A511" s="442"/>
      <c r="B511" s="146"/>
      <c r="C511" s="146"/>
      <c r="D511" s="146"/>
      <c r="E511" s="146"/>
      <c r="F511" s="146"/>
      <c r="G511" s="146"/>
      <c r="H511" s="146"/>
      <c r="I511" s="166"/>
      <c r="J511" s="166"/>
      <c r="K511" s="146"/>
      <c r="L511" s="92"/>
      <c r="M511" s="69"/>
    </row>
    <row r="512" spans="1:13" s="93" customFormat="1" ht="12.75" hidden="1" customHeight="1" x14ac:dyDescent="0.25">
      <c r="A512" s="442"/>
      <c r="B512" s="146"/>
      <c r="C512" s="146"/>
      <c r="D512" s="146"/>
      <c r="E512" s="146"/>
      <c r="F512" s="146"/>
      <c r="G512" s="146"/>
      <c r="H512" s="146"/>
      <c r="I512" s="166"/>
      <c r="J512" s="166"/>
      <c r="K512" s="146"/>
      <c r="L512" s="92"/>
      <c r="M512" s="69"/>
    </row>
    <row r="513" spans="1:14" s="93" customFormat="1" ht="12.75" hidden="1" customHeight="1" x14ac:dyDescent="0.25">
      <c r="A513" s="442"/>
      <c r="B513" s="146"/>
      <c r="C513" s="146"/>
      <c r="D513" s="146"/>
      <c r="E513" s="146"/>
      <c r="F513" s="146"/>
      <c r="G513" s="146"/>
      <c r="H513" s="146"/>
      <c r="I513" s="166"/>
      <c r="J513" s="166"/>
      <c r="K513" s="146"/>
      <c r="L513" s="92"/>
      <c r="M513" s="69"/>
    </row>
    <row r="514" spans="1:14" s="93" customFormat="1" ht="12.75" customHeight="1" x14ac:dyDescent="0.25">
      <c r="A514" s="442"/>
      <c r="B514" s="146"/>
      <c r="C514" s="146"/>
      <c r="D514" s="146"/>
      <c r="E514" s="146"/>
      <c r="F514" s="146"/>
      <c r="G514" s="146"/>
      <c r="H514" s="146"/>
      <c r="I514" s="146"/>
      <c r="J514" s="146"/>
      <c r="K514" s="146"/>
      <c r="L514" s="92"/>
      <c r="M514" s="69"/>
    </row>
    <row r="515" spans="1:14" s="74" customFormat="1" ht="12.75" customHeight="1" thickBot="1" x14ac:dyDescent="0.3">
      <c r="A515" s="112" t="s">
        <v>34</v>
      </c>
      <c r="B515" s="113"/>
      <c r="C515" s="114"/>
      <c r="D515" s="115"/>
      <c r="E515" s="116"/>
      <c r="F515" s="117"/>
      <c r="G515" s="118"/>
      <c r="H515" s="117"/>
      <c r="I515" s="119"/>
      <c r="J515" s="119"/>
      <c r="K515" s="120"/>
      <c r="L515" s="121">
        <f>L484+L486+L490+L498+L501+L504+L506+L509</f>
        <v>1156.99</v>
      </c>
      <c r="M515" s="204"/>
    </row>
    <row r="516" spans="1:14" s="74" customFormat="1" ht="12.75" customHeight="1" x14ac:dyDescent="0.25">
      <c r="A516" s="122"/>
      <c r="B516" s="123"/>
      <c r="C516" s="124"/>
      <c r="D516" s="441"/>
      <c r="E516" s="441"/>
      <c r="F516" s="123"/>
      <c r="G516" s="441"/>
      <c r="H516" s="123"/>
      <c r="I516" s="440"/>
      <c r="J516" s="440"/>
      <c r="K516" s="125"/>
      <c r="L516" s="126"/>
      <c r="M516" s="205"/>
    </row>
    <row r="517" spans="1:14" s="82" customFormat="1" ht="12.75" customHeight="1" x14ac:dyDescent="0.25">
      <c r="A517" s="276"/>
      <c r="B517" s="123"/>
      <c r="C517" s="124"/>
      <c r="D517" s="277"/>
      <c r="E517" s="276"/>
      <c r="F517" s="123"/>
      <c r="G517" s="276"/>
      <c r="H517" s="123"/>
      <c r="I517" s="277"/>
      <c r="J517" s="277"/>
      <c r="K517" s="125"/>
      <c r="L517" s="127"/>
      <c r="M517" s="205"/>
    </row>
    <row r="518" spans="1:14" s="82" customFormat="1" ht="12.75" customHeight="1" x14ac:dyDescent="0.25">
      <c r="A518" s="558" t="s">
        <v>18</v>
      </c>
      <c r="B518" s="558"/>
      <c r="C518" s="558"/>
      <c r="D518" s="558"/>
      <c r="E518" s="558"/>
      <c r="F518" s="558"/>
      <c r="G518" s="560" t="s">
        <v>19</v>
      </c>
      <c r="H518" s="560"/>
      <c r="I518" s="128"/>
      <c r="J518" s="128"/>
      <c r="K518" s="129"/>
      <c r="L518" s="550" t="s">
        <v>20</v>
      </c>
      <c r="M518" s="550"/>
    </row>
    <row r="519" spans="1:14" s="82" customFormat="1" ht="12.75" customHeight="1" x14ac:dyDescent="0.25">
      <c r="B519" s="83"/>
      <c r="C519" s="84"/>
      <c r="D519" s="475"/>
      <c r="E519" s="122"/>
      <c r="F519" s="130"/>
      <c r="G519" s="131"/>
      <c r="H519" s="130"/>
      <c r="K519" s="132"/>
      <c r="L519" s="126"/>
      <c r="M519" s="130"/>
    </row>
    <row r="520" spans="1:14" s="82" customFormat="1" ht="12.75" customHeight="1" x14ac:dyDescent="0.25">
      <c r="A520" s="558" t="s">
        <v>1246</v>
      </c>
      <c r="B520" s="558"/>
      <c r="C520" s="558"/>
      <c r="D520" s="558"/>
      <c r="E520" s="558"/>
      <c r="F520" s="558"/>
      <c r="G520" s="559" t="s">
        <v>36</v>
      </c>
      <c r="H520" s="559"/>
      <c r="I520" s="279"/>
      <c r="J520" s="279"/>
      <c r="K520" s="133"/>
      <c r="L520" s="559" t="s">
        <v>37</v>
      </c>
      <c r="M520" s="559"/>
    </row>
    <row r="521" spans="1:14" s="82" customFormat="1" ht="12.75" customHeight="1" x14ac:dyDescent="0.25">
      <c r="A521" s="558" t="s">
        <v>1247</v>
      </c>
      <c r="B521" s="558"/>
      <c r="C521" s="558"/>
      <c r="D521" s="558"/>
      <c r="E521" s="558"/>
      <c r="F521" s="558"/>
      <c r="G521" s="550" t="s">
        <v>39</v>
      </c>
      <c r="H521" s="550"/>
      <c r="I521" s="278"/>
      <c r="J521" s="278"/>
      <c r="K521" s="133"/>
      <c r="L521" s="550" t="s">
        <v>40</v>
      </c>
      <c r="M521" s="550"/>
    </row>
    <row r="522" spans="1:14" s="74" customFormat="1" ht="12.75" customHeight="1" x14ac:dyDescent="0.25">
      <c r="A522" s="277"/>
      <c r="B522" s="277"/>
      <c r="C522" s="277"/>
      <c r="D522" s="277"/>
      <c r="E522" s="277"/>
      <c r="F522" s="277"/>
      <c r="G522" s="278"/>
      <c r="H522" s="208"/>
      <c r="I522" s="278"/>
      <c r="J522" s="278"/>
      <c r="K522" s="133"/>
      <c r="L522" s="126"/>
      <c r="M522" s="208"/>
    </row>
    <row r="523" spans="1:14" s="74" customFormat="1" ht="12.75" customHeight="1" x14ac:dyDescent="0.25">
      <c r="A523" s="557" t="s">
        <v>14</v>
      </c>
      <c r="B523" s="557"/>
      <c r="C523" s="557"/>
      <c r="D523" s="557"/>
      <c r="E523" s="557"/>
      <c r="F523" s="70"/>
      <c r="G523" s="71"/>
      <c r="H523" s="83"/>
      <c r="I523" s="279"/>
      <c r="J523" s="279"/>
      <c r="K523" s="72"/>
      <c r="L523" s="73"/>
      <c r="M523" s="164"/>
    </row>
    <row r="524" spans="1:14" s="74" customFormat="1" ht="20.25" customHeight="1" x14ac:dyDescent="0.25">
      <c r="A524" s="75" t="s">
        <v>319</v>
      </c>
      <c r="B524" s="76"/>
      <c r="C524" s="77"/>
      <c r="D524" s="138"/>
      <c r="E524" s="79" t="s">
        <v>325</v>
      </c>
      <c r="F524" s="76"/>
      <c r="G524" s="75" t="s">
        <v>321</v>
      </c>
      <c r="H524" s="209" t="s">
        <v>326</v>
      </c>
      <c r="I524" s="75"/>
      <c r="J524" s="75"/>
      <c r="K524" s="80"/>
      <c r="L524" s="81"/>
      <c r="M524" s="203" t="s">
        <v>327</v>
      </c>
    </row>
    <row r="525" spans="1:14" s="88" customFormat="1" ht="12.75" customHeight="1" x14ac:dyDescent="0.25">
      <c r="A525" s="82"/>
      <c r="B525" s="83"/>
      <c r="C525" s="84"/>
      <c r="D525" s="279"/>
      <c r="E525" s="74"/>
      <c r="F525" s="70"/>
      <c r="G525" s="71"/>
      <c r="H525" s="83"/>
      <c r="I525" s="279"/>
      <c r="J525" s="279"/>
      <c r="K525" s="72"/>
      <c r="L525" s="73"/>
      <c r="M525" s="164"/>
    </row>
    <row r="526" spans="1:14" s="74" customFormat="1" ht="44.25" customHeight="1" thickBot="1" x14ac:dyDescent="0.3">
      <c r="A526" s="9" t="s">
        <v>2</v>
      </c>
      <c r="B526" s="9" t="s">
        <v>3</v>
      </c>
      <c r="C526" s="85" t="s">
        <v>4</v>
      </c>
      <c r="D526" s="9" t="s">
        <v>5</v>
      </c>
      <c r="E526" s="9" t="s">
        <v>6</v>
      </c>
      <c r="F526" s="9" t="s">
        <v>7</v>
      </c>
      <c r="G526" s="9" t="s">
        <v>8</v>
      </c>
      <c r="H526" s="9" t="s">
        <v>9</v>
      </c>
      <c r="I526" s="9" t="s">
        <v>22</v>
      </c>
      <c r="J526" s="9" t="s">
        <v>10</v>
      </c>
      <c r="K526" s="86" t="s">
        <v>11</v>
      </c>
      <c r="L526" s="87" t="s">
        <v>12</v>
      </c>
      <c r="M526" s="9" t="s">
        <v>13</v>
      </c>
    </row>
    <row r="527" spans="1:14" s="74" customFormat="1" ht="12.75" hidden="1" customHeight="1" thickBot="1" x14ac:dyDescent="0.3">
      <c r="A527" s="551" t="s">
        <v>24</v>
      </c>
      <c r="B527" s="552"/>
      <c r="C527" s="552"/>
      <c r="D527" s="552"/>
      <c r="E527" s="552"/>
      <c r="F527" s="552"/>
      <c r="G527" s="552"/>
      <c r="H527" s="552"/>
      <c r="I527" s="552"/>
      <c r="J527" s="552"/>
      <c r="K527" s="553"/>
      <c r="L527" s="308">
        <f>SUM(L528:L529)</f>
        <v>1091.01</v>
      </c>
      <c r="M527" s="96"/>
      <c r="N527" s="97"/>
    </row>
    <row r="528" spans="1:14" s="74" customFormat="1" ht="63" hidden="1" customHeight="1" x14ac:dyDescent="0.25">
      <c r="A528" s="69" t="s">
        <v>679</v>
      </c>
      <c r="B528" s="69">
        <v>2</v>
      </c>
      <c r="C528" s="69">
        <v>27</v>
      </c>
      <c r="D528" s="69">
        <v>122</v>
      </c>
      <c r="E528" s="69"/>
      <c r="F528" s="69" t="s">
        <v>680</v>
      </c>
      <c r="G528" s="69" t="s">
        <v>716</v>
      </c>
      <c r="H528" s="69" t="s">
        <v>717</v>
      </c>
      <c r="I528" s="90">
        <v>43509</v>
      </c>
      <c r="J528" s="90">
        <v>43509</v>
      </c>
      <c r="K528" s="91">
        <v>809</v>
      </c>
      <c r="L528" s="110">
        <v>1091.01</v>
      </c>
      <c r="M528" s="69" t="s">
        <v>718</v>
      </c>
      <c r="N528" s="97"/>
    </row>
    <row r="529" spans="1:14" s="74" customFormat="1" ht="12.75" hidden="1" customHeight="1" thickBot="1" x14ac:dyDescent="0.3">
      <c r="A529" s="69"/>
      <c r="B529" s="69"/>
      <c r="C529" s="69"/>
      <c r="D529" s="69"/>
      <c r="E529" s="69"/>
      <c r="F529" s="69"/>
      <c r="G529" s="69"/>
      <c r="H529" s="69"/>
      <c r="I529" s="90"/>
      <c r="J529" s="90"/>
      <c r="K529" s="91"/>
      <c r="L529" s="110"/>
      <c r="M529" s="69"/>
      <c r="N529" s="97"/>
    </row>
    <row r="530" spans="1:14" s="93" customFormat="1" ht="12.75" hidden="1" customHeight="1" x14ac:dyDescent="0.25">
      <c r="A530" s="551" t="s">
        <v>25</v>
      </c>
      <c r="B530" s="552"/>
      <c r="C530" s="552"/>
      <c r="D530" s="552"/>
      <c r="E530" s="552"/>
      <c r="F530" s="552"/>
      <c r="G530" s="552"/>
      <c r="H530" s="552"/>
      <c r="I530" s="552"/>
      <c r="J530" s="552"/>
      <c r="K530" s="553"/>
      <c r="L530" s="309">
        <f>SUM(L531:L537)</f>
        <v>8657.01</v>
      </c>
      <c r="M530" s="89"/>
    </row>
    <row r="531" spans="1:14" s="93" customFormat="1" ht="34.5" hidden="1" customHeight="1" x14ac:dyDescent="0.25">
      <c r="A531" s="69" t="s">
        <v>720</v>
      </c>
      <c r="B531" s="69">
        <v>3</v>
      </c>
      <c r="C531" s="69">
        <v>22</v>
      </c>
      <c r="D531" s="69">
        <v>212</v>
      </c>
      <c r="E531" s="69"/>
      <c r="F531" s="69" t="s">
        <v>680</v>
      </c>
      <c r="G531" s="69" t="s">
        <v>1000</v>
      </c>
      <c r="H531" s="69" t="s">
        <v>791</v>
      </c>
      <c r="I531" s="90">
        <v>42444</v>
      </c>
      <c r="J531" s="90">
        <v>42444</v>
      </c>
      <c r="K531" s="91">
        <v>1356</v>
      </c>
      <c r="L531" s="110">
        <v>696</v>
      </c>
      <c r="M531" s="69" t="s">
        <v>712</v>
      </c>
    </row>
    <row r="532" spans="1:14" s="93" customFormat="1" ht="34.5" hidden="1" customHeight="1" x14ac:dyDescent="0.25">
      <c r="A532" s="69" t="s">
        <v>679</v>
      </c>
      <c r="B532" s="69">
        <v>3</v>
      </c>
      <c r="C532" s="69">
        <v>4</v>
      </c>
      <c r="D532" s="69">
        <v>10</v>
      </c>
      <c r="E532" s="69"/>
      <c r="F532" s="69" t="s">
        <v>684</v>
      </c>
      <c r="G532" s="69" t="s">
        <v>1048</v>
      </c>
      <c r="H532" s="69" t="s">
        <v>1049</v>
      </c>
      <c r="I532" s="90">
        <v>43473</v>
      </c>
      <c r="J532" s="90">
        <v>43473</v>
      </c>
      <c r="K532" s="91">
        <v>90</v>
      </c>
      <c r="L532" s="110">
        <v>1566</v>
      </c>
      <c r="M532" s="69" t="s">
        <v>1050</v>
      </c>
    </row>
    <row r="533" spans="1:14" s="93" customFormat="1" ht="34.5" hidden="1" customHeight="1" x14ac:dyDescent="0.25">
      <c r="A533" s="69" t="s">
        <v>679</v>
      </c>
      <c r="B533" s="69">
        <v>3</v>
      </c>
      <c r="C533" s="69">
        <v>4</v>
      </c>
      <c r="D533" s="69">
        <v>9</v>
      </c>
      <c r="E533" s="69"/>
      <c r="F533" s="69" t="s">
        <v>680</v>
      </c>
      <c r="G533" s="69" t="s">
        <v>1074</v>
      </c>
      <c r="H533" s="69" t="s">
        <v>717</v>
      </c>
      <c r="I533" s="90">
        <v>43479</v>
      </c>
      <c r="J533" s="90">
        <v>43479</v>
      </c>
      <c r="K533" s="91">
        <v>726</v>
      </c>
      <c r="L533" s="110">
        <v>815</v>
      </c>
      <c r="M533" s="69" t="s">
        <v>1050</v>
      </c>
    </row>
    <row r="534" spans="1:14" s="93" customFormat="1" ht="34.5" hidden="1" customHeight="1" x14ac:dyDescent="0.25">
      <c r="A534" s="69" t="s">
        <v>679</v>
      </c>
      <c r="B534" s="69">
        <v>3</v>
      </c>
      <c r="C534" s="69">
        <v>12</v>
      </c>
      <c r="D534" s="69">
        <v>52</v>
      </c>
      <c r="E534" s="69"/>
      <c r="F534" s="69" t="s">
        <v>680</v>
      </c>
      <c r="G534" s="69" t="s">
        <v>1075</v>
      </c>
      <c r="H534" s="69" t="s">
        <v>717</v>
      </c>
      <c r="I534" s="90">
        <v>43479</v>
      </c>
      <c r="J534" s="90">
        <v>43479</v>
      </c>
      <c r="K534" s="91">
        <v>723</v>
      </c>
      <c r="L534" s="110">
        <v>140.01</v>
      </c>
      <c r="M534" s="69" t="s">
        <v>1050</v>
      </c>
    </row>
    <row r="535" spans="1:14" s="93" customFormat="1" ht="34.5" hidden="1" customHeight="1" x14ac:dyDescent="0.25">
      <c r="A535" s="69" t="s">
        <v>679</v>
      </c>
      <c r="B535" s="69">
        <v>3</v>
      </c>
      <c r="C535" s="69">
        <v>12</v>
      </c>
      <c r="D535" s="69">
        <v>52</v>
      </c>
      <c r="E535" s="69"/>
      <c r="F535" s="69" t="s">
        <v>680</v>
      </c>
      <c r="G535" s="69" t="s">
        <v>1076</v>
      </c>
      <c r="H535" s="69" t="s">
        <v>691</v>
      </c>
      <c r="I535" s="90">
        <v>43466</v>
      </c>
      <c r="J535" s="90">
        <v>43466</v>
      </c>
      <c r="K535" s="91" t="s">
        <v>1077</v>
      </c>
      <c r="L535" s="110">
        <v>1740</v>
      </c>
      <c r="M535" s="69" t="s">
        <v>1050</v>
      </c>
    </row>
    <row r="536" spans="1:14" s="93" customFormat="1" ht="34.5" hidden="1" customHeight="1" x14ac:dyDescent="0.25">
      <c r="A536" s="69" t="s">
        <v>679</v>
      </c>
      <c r="B536" s="69">
        <v>3</v>
      </c>
      <c r="C536" s="69">
        <v>26</v>
      </c>
      <c r="D536" s="69">
        <v>103</v>
      </c>
      <c r="E536" s="69"/>
      <c r="F536" s="69" t="s">
        <v>1106</v>
      </c>
      <c r="G536" s="69" t="s">
        <v>1111</v>
      </c>
      <c r="H536" s="69" t="s">
        <v>1112</v>
      </c>
      <c r="I536" s="90">
        <v>43533</v>
      </c>
      <c r="J536" s="90">
        <v>43533</v>
      </c>
      <c r="K536" s="91">
        <v>32</v>
      </c>
      <c r="L536" s="110">
        <v>1850</v>
      </c>
      <c r="M536" s="69" t="s">
        <v>712</v>
      </c>
    </row>
    <row r="537" spans="1:14" s="93" customFormat="1" ht="34.5" hidden="1" customHeight="1" thickBot="1" x14ac:dyDescent="0.3">
      <c r="A537" s="69" t="s">
        <v>679</v>
      </c>
      <c r="B537" s="69">
        <v>3</v>
      </c>
      <c r="C537" s="69">
        <v>26</v>
      </c>
      <c r="D537" s="69">
        <v>103</v>
      </c>
      <c r="E537" s="69"/>
      <c r="F537" s="69" t="s">
        <v>1106</v>
      </c>
      <c r="G537" s="69" t="s">
        <v>1111</v>
      </c>
      <c r="H537" s="69" t="s">
        <v>1112</v>
      </c>
      <c r="I537" s="90">
        <v>43533</v>
      </c>
      <c r="J537" s="90">
        <v>43533</v>
      </c>
      <c r="K537" s="91">
        <v>31</v>
      </c>
      <c r="L537" s="110">
        <v>1850</v>
      </c>
      <c r="M537" s="69" t="s">
        <v>712</v>
      </c>
    </row>
    <row r="538" spans="1:14" s="93" customFormat="1" ht="12.75" hidden="1" customHeight="1" x14ac:dyDescent="0.25">
      <c r="A538" s="551" t="s">
        <v>26</v>
      </c>
      <c r="B538" s="552"/>
      <c r="C538" s="552"/>
      <c r="D538" s="552"/>
      <c r="E538" s="552"/>
      <c r="F538" s="552"/>
      <c r="G538" s="552"/>
      <c r="H538" s="552"/>
      <c r="I538" s="552"/>
      <c r="J538" s="552"/>
      <c r="K538" s="553"/>
      <c r="L538" s="309">
        <f>SUM(L539:L544)</f>
        <v>623.85</v>
      </c>
      <c r="M538" s="89"/>
    </row>
    <row r="539" spans="1:14" s="93" customFormat="1" ht="30" hidden="1" customHeight="1" x14ac:dyDescent="0.25">
      <c r="A539" s="69" t="s">
        <v>679</v>
      </c>
      <c r="B539" s="69">
        <v>4</v>
      </c>
      <c r="C539" s="69">
        <v>5</v>
      </c>
      <c r="D539" s="69" t="s">
        <v>1167</v>
      </c>
      <c r="E539" s="69"/>
      <c r="F539" s="69" t="s">
        <v>680</v>
      </c>
      <c r="G539" s="69" t="s">
        <v>1173</v>
      </c>
      <c r="H539" s="69" t="s">
        <v>717</v>
      </c>
      <c r="I539" s="90">
        <v>43538</v>
      </c>
      <c r="J539" s="90">
        <v>43538</v>
      </c>
      <c r="K539" s="91">
        <v>872</v>
      </c>
      <c r="L539" s="110">
        <v>461.45</v>
      </c>
      <c r="M539" s="69" t="s">
        <v>712</v>
      </c>
    </row>
    <row r="540" spans="1:14" s="93" customFormat="1" ht="22.5" hidden="1" customHeight="1" x14ac:dyDescent="0.25">
      <c r="A540" s="69" t="s">
        <v>720</v>
      </c>
      <c r="B540" s="69">
        <v>4</v>
      </c>
      <c r="C540" s="69">
        <v>5</v>
      </c>
      <c r="D540" s="69" t="s">
        <v>1215</v>
      </c>
      <c r="E540" s="69"/>
      <c r="F540" s="69" t="s">
        <v>684</v>
      </c>
      <c r="G540" s="69" t="s">
        <v>844</v>
      </c>
      <c r="H540" s="69" t="s">
        <v>791</v>
      </c>
      <c r="I540" s="90">
        <v>43539</v>
      </c>
      <c r="J540" s="90">
        <v>43539</v>
      </c>
      <c r="K540" s="91">
        <v>1357</v>
      </c>
      <c r="L540" s="110">
        <v>162.4</v>
      </c>
      <c r="M540" s="69" t="s">
        <v>712</v>
      </c>
    </row>
    <row r="541" spans="1:14" s="93" customFormat="1" ht="12.75" hidden="1" customHeight="1" x14ac:dyDescent="0.25">
      <c r="A541" s="69"/>
      <c r="B541" s="69"/>
      <c r="C541" s="69"/>
      <c r="D541" s="69"/>
      <c r="E541" s="69"/>
      <c r="F541" s="69"/>
      <c r="G541" s="69"/>
      <c r="H541" s="69"/>
      <c r="I541" s="90"/>
      <c r="J541" s="90"/>
      <c r="K541" s="91"/>
      <c r="L541" s="110"/>
      <c r="M541" s="69"/>
    </row>
    <row r="542" spans="1:14" s="93" customFormat="1" ht="12.75" hidden="1" customHeight="1" x14ac:dyDescent="0.25">
      <c r="A542" s="69"/>
      <c r="B542" s="69"/>
      <c r="C542" s="69"/>
      <c r="D542" s="69"/>
      <c r="E542" s="69"/>
      <c r="F542" s="69"/>
      <c r="G542" s="69"/>
      <c r="H542" s="69"/>
      <c r="I542" s="90"/>
      <c r="J542" s="90"/>
      <c r="K542" s="91"/>
      <c r="L542" s="110"/>
      <c r="M542" s="69"/>
    </row>
    <row r="543" spans="1:14" s="93" customFormat="1" ht="12.75" hidden="1" customHeight="1" x14ac:dyDescent="0.25">
      <c r="A543" s="69"/>
      <c r="B543" s="69"/>
      <c r="C543" s="69"/>
      <c r="D543" s="69"/>
      <c r="E543" s="69"/>
      <c r="F543" s="69"/>
      <c r="G543" s="69"/>
      <c r="H543" s="69"/>
      <c r="I543" s="90"/>
      <c r="J543" s="90"/>
      <c r="K543" s="91"/>
      <c r="L543" s="110"/>
      <c r="M543" s="69"/>
    </row>
    <row r="544" spans="1:14" s="93" customFormat="1" ht="21" hidden="1" customHeight="1" x14ac:dyDescent="0.25">
      <c r="A544" s="69"/>
      <c r="B544" s="69"/>
      <c r="C544" s="69"/>
      <c r="D544" s="69"/>
      <c r="E544" s="69"/>
      <c r="F544" s="69"/>
      <c r="G544" s="69"/>
      <c r="H544" s="69"/>
      <c r="I544" s="90"/>
      <c r="J544" s="90"/>
      <c r="K544" s="91"/>
      <c r="L544" s="110"/>
      <c r="M544" s="69"/>
    </row>
    <row r="545" spans="1:14" s="93" customFormat="1" ht="12.75" hidden="1" customHeight="1" x14ac:dyDescent="0.25">
      <c r="A545" s="554" t="s">
        <v>1252</v>
      </c>
      <c r="B545" s="555"/>
      <c r="C545" s="555"/>
      <c r="D545" s="555"/>
      <c r="E545" s="555"/>
      <c r="F545" s="555"/>
      <c r="G545" s="555"/>
      <c r="H545" s="555"/>
      <c r="I545" s="555"/>
      <c r="J545" s="555"/>
      <c r="K545" s="556"/>
      <c r="L545" s="327">
        <f>SUM(L546:L549)</f>
        <v>2431.89</v>
      </c>
      <c r="M545" s="89"/>
    </row>
    <row r="546" spans="1:14" s="93" customFormat="1" ht="25.5" hidden="1" customHeight="1" x14ac:dyDescent="0.25">
      <c r="A546" s="69" t="s">
        <v>679</v>
      </c>
      <c r="B546" s="69">
        <v>5</v>
      </c>
      <c r="C546" s="69">
        <v>22</v>
      </c>
      <c r="D546" s="69" t="s">
        <v>1287</v>
      </c>
      <c r="E546" s="69"/>
      <c r="F546" s="69" t="s">
        <v>1288</v>
      </c>
      <c r="G546" s="69" t="s">
        <v>1289</v>
      </c>
      <c r="H546" s="69" t="s">
        <v>1290</v>
      </c>
      <c r="I546" s="90">
        <v>43575</v>
      </c>
      <c r="J546" s="90">
        <v>43575</v>
      </c>
      <c r="K546" s="91">
        <v>690</v>
      </c>
      <c r="L546" s="110">
        <v>568.4</v>
      </c>
      <c r="M546" s="69" t="s">
        <v>1127</v>
      </c>
    </row>
    <row r="547" spans="1:14" s="74" customFormat="1" ht="23.25" hidden="1" customHeight="1" x14ac:dyDescent="0.25">
      <c r="A547" s="69" t="s">
        <v>679</v>
      </c>
      <c r="B547" s="69">
        <v>5</v>
      </c>
      <c r="C547" s="69">
        <v>31</v>
      </c>
      <c r="D547" s="69" t="s">
        <v>1324</v>
      </c>
      <c r="E547" s="69"/>
      <c r="F547" s="69" t="s">
        <v>684</v>
      </c>
      <c r="G547" s="69" t="s">
        <v>1325</v>
      </c>
      <c r="H547" s="69" t="s">
        <v>1326</v>
      </c>
      <c r="I547" s="90">
        <v>43608</v>
      </c>
      <c r="J547" s="90">
        <v>43608</v>
      </c>
      <c r="K547" s="91">
        <v>15132</v>
      </c>
      <c r="L547" s="110">
        <v>1863.49</v>
      </c>
      <c r="M547" s="69" t="s">
        <v>1322</v>
      </c>
    </row>
    <row r="548" spans="1:14" s="93" customFormat="1" ht="12.75" hidden="1" customHeight="1" x14ac:dyDescent="0.25">
      <c r="A548" s="69"/>
      <c r="B548" s="69"/>
      <c r="C548" s="69"/>
      <c r="D548" s="69"/>
      <c r="E548" s="69"/>
      <c r="F548" s="69"/>
      <c r="G548" s="69"/>
      <c r="H548" s="69"/>
      <c r="I548" s="90"/>
      <c r="J548" s="90"/>
      <c r="K548" s="91"/>
      <c r="L548" s="110"/>
      <c r="M548" s="69"/>
    </row>
    <row r="549" spans="1:14" s="74" customFormat="1" ht="9.75" hidden="1" customHeight="1" x14ac:dyDescent="0.25">
      <c r="A549" s="69"/>
      <c r="B549" s="69"/>
      <c r="C549" s="69"/>
      <c r="D549" s="69"/>
      <c r="E549" s="69"/>
      <c r="F549" s="69"/>
      <c r="G549" s="69"/>
      <c r="H549" s="69"/>
      <c r="I549" s="90"/>
      <c r="J549" s="90"/>
      <c r="K549" s="91"/>
      <c r="L549" s="110"/>
      <c r="M549" s="69"/>
    </row>
    <row r="550" spans="1:14" s="74" customFormat="1" ht="12.75" hidden="1" customHeight="1" thickBot="1" x14ac:dyDescent="0.3">
      <c r="A550" s="69"/>
      <c r="B550" s="69"/>
      <c r="C550" s="69"/>
      <c r="D550" s="69"/>
      <c r="E550" s="69"/>
      <c r="F550" s="69"/>
      <c r="G550" s="69"/>
      <c r="H550" s="69"/>
      <c r="I550" s="90"/>
      <c r="J550" s="90"/>
      <c r="K550" s="91"/>
      <c r="L550" s="110"/>
      <c r="M550" s="69"/>
    </row>
    <row r="551" spans="1:14" s="93" customFormat="1" ht="12.75" customHeight="1" x14ac:dyDescent="0.25">
      <c r="A551" s="551" t="s">
        <v>640</v>
      </c>
      <c r="B551" s="552"/>
      <c r="C551" s="552"/>
      <c r="D551" s="552"/>
      <c r="E551" s="552"/>
      <c r="F551" s="552"/>
      <c r="G551" s="552"/>
      <c r="H551" s="552"/>
      <c r="I551" s="552"/>
      <c r="J551" s="552"/>
      <c r="K551" s="553"/>
      <c r="L551" s="521">
        <f>SUM(L552:L560)</f>
        <v>2499.8000000000002</v>
      </c>
      <c r="M551" s="89"/>
    </row>
    <row r="552" spans="1:14" s="74" customFormat="1" ht="22.5" customHeight="1" x14ac:dyDescent="0.25">
      <c r="A552" s="69" t="s">
        <v>679</v>
      </c>
      <c r="B552" s="69">
        <v>6</v>
      </c>
      <c r="C552" s="69">
        <v>1</v>
      </c>
      <c r="D552" s="69" t="s">
        <v>1750</v>
      </c>
      <c r="E552" s="69"/>
      <c r="F552" s="69" t="s">
        <v>684</v>
      </c>
      <c r="G552" s="69" t="s">
        <v>1751</v>
      </c>
      <c r="H552" s="69" t="s">
        <v>791</v>
      </c>
      <c r="I552" s="90">
        <v>43567</v>
      </c>
      <c r="J552" s="90">
        <v>43567</v>
      </c>
      <c r="K552" s="91">
        <v>1374</v>
      </c>
      <c r="L552" s="110">
        <v>324.8</v>
      </c>
      <c r="M552" s="69" t="s">
        <v>1127</v>
      </c>
      <c r="N552" s="528"/>
    </row>
    <row r="553" spans="1:14" s="93" customFormat="1" ht="28.5" customHeight="1" x14ac:dyDescent="0.25">
      <c r="A553" s="69" t="s">
        <v>679</v>
      </c>
      <c r="B553" s="69">
        <v>6</v>
      </c>
      <c r="C553" s="69">
        <v>8</v>
      </c>
      <c r="D553" s="69" t="s">
        <v>1779</v>
      </c>
      <c r="E553" s="69"/>
      <c r="F553" s="69" t="s">
        <v>1162</v>
      </c>
      <c r="G553" s="69" t="s">
        <v>1780</v>
      </c>
      <c r="H553" s="69" t="s">
        <v>791</v>
      </c>
      <c r="I553" s="90">
        <v>43574</v>
      </c>
      <c r="J553" s="90">
        <v>43574</v>
      </c>
      <c r="K553" s="91">
        <v>1375</v>
      </c>
      <c r="L553" s="110">
        <v>348</v>
      </c>
      <c r="M553" s="69" t="s">
        <v>1136</v>
      </c>
      <c r="N553" s="528"/>
    </row>
    <row r="554" spans="1:14" s="74" customFormat="1" ht="78.75" customHeight="1" x14ac:dyDescent="0.25">
      <c r="A554" s="69" t="s">
        <v>679</v>
      </c>
      <c r="B554" s="69">
        <v>6</v>
      </c>
      <c r="C554" s="69">
        <v>14</v>
      </c>
      <c r="D554" s="69" t="s">
        <v>1798</v>
      </c>
      <c r="E554" s="69"/>
      <c r="F554" s="69" t="s">
        <v>1162</v>
      </c>
      <c r="G554" s="69" t="s">
        <v>1799</v>
      </c>
      <c r="H554" s="69" t="s">
        <v>1142</v>
      </c>
      <c r="I554" s="90">
        <v>43629</v>
      </c>
      <c r="J554" s="90">
        <v>43629</v>
      </c>
      <c r="K554" s="91" t="s">
        <v>1800</v>
      </c>
      <c r="L554" s="110">
        <v>1386.2</v>
      </c>
      <c r="M554" s="69" t="s">
        <v>1136</v>
      </c>
      <c r="N554" s="528"/>
    </row>
    <row r="555" spans="1:14" s="74" customFormat="1" ht="78.75" customHeight="1" x14ac:dyDescent="0.25">
      <c r="A555" s="69" t="s">
        <v>679</v>
      </c>
      <c r="B555" s="69">
        <v>6</v>
      </c>
      <c r="C555" s="69">
        <v>14</v>
      </c>
      <c r="D555" s="69" t="s">
        <v>1798</v>
      </c>
      <c r="E555" s="69"/>
      <c r="F555" s="69" t="s">
        <v>684</v>
      </c>
      <c r="G555" s="69" t="s">
        <v>1801</v>
      </c>
      <c r="H555" s="69" t="s">
        <v>1142</v>
      </c>
      <c r="I555" s="90">
        <v>43629</v>
      </c>
      <c r="J555" s="90">
        <v>43629</v>
      </c>
      <c r="K555" s="91" t="s">
        <v>1800</v>
      </c>
      <c r="L555" s="110">
        <v>440.8</v>
      </c>
      <c r="M555" s="69" t="s">
        <v>1136</v>
      </c>
      <c r="N555" s="528"/>
    </row>
    <row r="556" spans="1:14" s="74" customFormat="1" ht="12.75" customHeight="1" x14ac:dyDescent="0.25">
      <c r="A556" s="69"/>
      <c r="B556" s="69"/>
      <c r="C556" s="69"/>
      <c r="D556" s="69"/>
      <c r="E556" s="69"/>
      <c r="F556" s="69"/>
      <c r="G556" s="69"/>
      <c r="H556" s="69"/>
      <c r="I556" s="90"/>
      <c r="J556" s="90"/>
      <c r="K556" s="91"/>
      <c r="L556" s="110"/>
      <c r="M556" s="69"/>
    </row>
    <row r="557" spans="1:14" s="74" customFormat="1" ht="12.75" customHeight="1" x14ac:dyDescent="0.25">
      <c r="A557" s="69"/>
      <c r="B557" s="69"/>
      <c r="C557" s="69"/>
      <c r="D557" s="69"/>
      <c r="E557" s="69"/>
      <c r="F557" s="69"/>
      <c r="G557" s="69"/>
      <c r="H557" s="69"/>
      <c r="I557" s="90"/>
      <c r="J557" s="90"/>
      <c r="K557" s="91"/>
      <c r="L557" s="110"/>
      <c r="M557" s="69"/>
    </row>
    <row r="558" spans="1:14" s="74" customFormat="1" ht="12.75" hidden="1" customHeight="1" x14ac:dyDescent="0.25">
      <c r="A558" s="69"/>
      <c r="B558" s="69"/>
      <c r="C558" s="69"/>
      <c r="D558" s="69"/>
      <c r="E558" s="69"/>
      <c r="F558" s="69"/>
      <c r="G558" s="69"/>
      <c r="H558" s="69"/>
      <c r="I558" s="90"/>
      <c r="J558" s="90"/>
      <c r="K558" s="91"/>
      <c r="L558" s="110"/>
      <c r="M558" s="69"/>
    </row>
    <row r="559" spans="1:14" s="74" customFormat="1" ht="12.75" hidden="1" customHeight="1" x14ac:dyDescent="0.25">
      <c r="A559" s="69"/>
      <c r="B559" s="69"/>
      <c r="C559" s="69"/>
      <c r="D559" s="69"/>
      <c r="E559" s="69"/>
      <c r="F559" s="69"/>
      <c r="G559" s="69"/>
      <c r="H559" s="69"/>
      <c r="I559" s="90"/>
      <c r="J559" s="90"/>
      <c r="K559" s="91"/>
      <c r="L559" s="110"/>
      <c r="M559" s="69"/>
    </row>
    <row r="560" spans="1:14" s="74" customFormat="1" ht="12.75" hidden="1" customHeight="1" thickBot="1" x14ac:dyDescent="0.3">
      <c r="A560" s="69"/>
      <c r="B560" s="69"/>
      <c r="C560" s="69"/>
      <c r="D560" s="69"/>
      <c r="E560" s="69"/>
      <c r="F560" s="69"/>
      <c r="G560" s="69"/>
      <c r="H560" s="69"/>
      <c r="I560" s="90"/>
      <c r="J560" s="90"/>
      <c r="K560" s="91"/>
      <c r="L560" s="110"/>
      <c r="M560" s="69"/>
    </row>
    <row r="561" spans="1:13" s="93" customFormat="1" ht="12.75" hidden="1" customHeight="1" x14ac:dyDescent="0.25">
      <c r="A561" s="551" t="s">
        <v>31</v>
      </c>
      <c r="B561" s="552"/>
      <c r="C561" s="552"/>
      <c r="D561" s="552"/>
      <c r="E561" s="552"/>
      <c r="F561" s="552"/>
      <c r="G561" s="552"/>
      <c r="H561" s="552"/>
      <c r="I561" s="552"/>
      <c r="J561" s="552"/>
      <c r="K561" s="553"/>
      <c r="L561" s="381">
        <f>SUM(L562:L563)</f>
        <v>0</v>
      </c>
      <c r="M561" s="89"/>
    </row>
    <row r="562" spans="1:13" s="74" customFormat="1" ht="12.75" hidden="1" customHeight="1" x14ac:dyDescent="0.25">
      <c r="A562" s="69"/>
      <c r="B562" s="69"/>
      <c r="C562" s="69"/>
      <c r="D562" s="69"/>
      <c r="E562" s="69"/>
      <c r="F562" s="69"/>
      <c r="G562" s="69"/>
      <c r="H562" s="69"/>
      <c r="I562" s="90"/>
      <c r="J562" s="90"/>
      <c r="K562" s="91"/>
      <c r="L562" s="110"/>
      <c r="M562" s="69"/>
    </row>
    <row r="563" spans="1:13" s="74" customFormat="1" ht="12.75" hidden="1" customHeight="1" thickBot="1" x14ac:dyDescent="0.3">
      <c r="A563" s="69"/>
      <c r="B563" s="69"/>
      <c r="C563" s="69"/>
      <c r="D563" s="69"/>
      <c r="E563" s="69"/>
      <c r="F563" s="69"/>
      <c r="G563" s="69"/>
      <c r="H563" s="69"/>
      <c r="I563" s="90"/>
      <c r="J563" s="90"/>
      <c r="K563" s="91"/>
      <c r="L563" s="110"/>
      <c r="M563" s="69"/>
    </row>
    <row r="564" spans="1:13" s="93" customFormat="1" ht="12.75" hidden="1" customHeight="1" x14ac:dyDescent="0.25">
      <c r="A564" s="551" t="s">
        <v>32</v>
      </c>
      <c r="B564" s="552"/>
      <c r="C564" s="552"/>
      <c r="D564" s="552"/>
      <c r="E564" s="552"/>
      <c r="F564" s="552"/>
      <c r="G564" s="552"/>
      <c r="H564" s="552"/>
      <c r="I564" s="552"/>
      <c r="J564" s="552"/>
      <c r="K564" s="553"/>
      <c r="L564" s="381">
        <f>SUM(L565:L566)</f>
        <v>0</v>
      </c>
      <c r="M564" s="89"/>
    </row>
    <row r="565" spans="1:13" s="74" customFormat="1" ht="12.75" hidden="1" customHeight="1" x14ac:dyDescent="0.25">
      <c r="A565" s="69"/>
      <c r="B565" s="69"/>
      <c r="C565" s="69"/>
      <c r="D565" s="69"/>
      <c r="E565" s="69"/>
      <c r="F565" s="69"/>
      <c r="G565" s="69"/>
      <c r="H565" s="69"/>
      <c r="I565" s="90"/>
      <c r="J565" s="90"/>
      <c r="K565" s="91"/>
      <c r="L565" s="110"/>
      <c r="M565" s="69"/>
    </row>
    <row r="566" spans="1:13" s="74" customFormat="1" ht="12.75" hidden="1" customHeight="1" thickBot="1" x14ac:dyDescent="0.3">
      <c r="A566" s="69"/>
      <c r="B566" s="69"/>
      <c r="C566" s="69"/>
      <c r="D566" s="69"/>
      <c r="E566" s="69"/>
      <c r="F566" s="69"/>
      <c r="G566" s="69"/>
      <c r="H566" s="69"/>
      <c r="I566" s="90"/>
      <c r="J566" s="90"/>
      <c r="K566" s="91"/>
      <c r="L566" s="110"/>
      <c r="M566" s="69"/>
    </row>
    <row r="567" spans="1:13" s="93" customFormat="1" ht="12.75" hidden="1" customHeight="1" x14ac:dyDescent="0.25">
      <c r="A567" s="551" t="s">
        <v>33</v>
      </c>
      <c r="B567" s="552"/>
      <c r="C567" s="552"/>
      <c r="D567" s="552"/>
      <c r="E567" s="552"/>
      <c r="F567" s="552"/>
      <c r="G567" s="552"/>
      <c r="H567" s="552"/>
      <c r="I567" s="552"/>
      <c r="J567" s="552"/>
      <c r="K567" s="553"/>
      <c r="L567" s="381">
        <f>SUM(L568:L569)</f>
        <v>0</v>
      </c>
      <c r="M567" s="89"/>
    </row>
    <row r="568" spans="1:13" s="74" customFormat="1" ht="12.75" hidden="1" customHeight="1" x14ac:dyDescent="0.25">
      <c r="A568" s="69"/>
      <c r="B568" s="69"/>
      <c r="C568" s="69"/>
      <c r="D568" s="69"/>
      <c r="E568" s="69"/>
      <c r="F568" s="69"/>
      <c r="G568" s="69"/>
      <c r="H568" s="69"/>
      <c r="I568" s="90"/>
      <c r="J568" s="90"/>
      <c r="K568" s="91"/>
      <c r="L568" s="110"/>
      <c r="M568" s="69"/>
    </row>
    <row r="569" spans="1:13" s="74" customFormat="1" ht="12.75" hidden="1" customHeight="1" thickBot="1" x14ac:dyDescent="0.3">
      <c r="A569" s="69"/>
      <c r="B569" s="69"/>
      <c r="C569" s="69"/>
      <c r="D569" s="69"/>
      <c r="E569" s="69"/>
      <c r="F569" s="69"/>
      <c r="G569" s="69"/>
      <c r="H569" s="69"/>
      <c r="I569" s="90"/>
      <c r="J569" s="90"/>
      <c r="K569" s="91"/>
      <c r="L569" s="110"/>
      <c r="M569" s="69"/>
    </row>
    <row r="570" spans="1:13" s="93" customFormat="1" ht="12.75" hidden="1" customHeight="1" x14ac:dyDescent="0.25">
      <c r="A570" s="551" t="s">
        <v>61</v>
      </c>
      <c r="B570" s="552"/>
      <c r="C570" s="552"/>
      <c r="D570" s="552"/>
      <c r="E570" s="552"/>
      <c r="F570" s="552"/>
      <c r="G570" s="552"/>
      <c r="H570" s="552"/>
      <c r="I570" s="552"/>
      <c r="J570" s="552"/>
      <c r="K570" s="553"/>
      <c r="L570" s="381">
        <f>SUM(L571:L575)</f>
        <v>0</v>
      </c>
      <c r="M570" s="89"/>
    </row>
    <row r="571" spans="1:13" s="74" customFormat="1" ht="12.75" hidden="1" customHeight="1" x14ac:dyDescent="0.25">
      <c r="A571" s="69"/>
      <c r="B571" s="69"/>
      <c r="C571" s="69"/>
      <c r="D571" s="69"/>
      <c r="E571" s="69"/>
      <c r="F571" s="69"/>
      <c r="G571" s="69"/>
      <c r="H571" s="69"/>
      <c r="I571" s="90"/>
      <c r="J571" s="90"/>
      <c r="K571" s="91"/>
      <c r="L571" s="110"/>
      <c r="M571" s="69"/>
    </row>
    <row r="572" spans="1:13" s="74" customFormat="1" ht="12.75" hidden="1" customHeight="1" x14ac:dyDescent="0.25">
      <c r="A572" s="69"/>
      <c r="B572" s="69"/>
      <c r="C572" s="69"/>
      <c r="D572" s="69"/>
      <c r="E572" s="69"/>
      <c r="F572" s="69"/>
      <c r="G572" s="69"/>
      <c r="H572" s="69"/>
      <c r="I572" s="90"/>
      <c r="J572" s="90"/>
      <c r="K572" s="91"/>
      <c r="L572" s="110"/>
      <c r="M572" s="69"/>
    </row>
    <row r="573" spans="1:13" s="74" customFormat="1" ht="12.75" hidden="1" customHeight="1" x14ac:dyDescent="0.25">
      <c r="A573" s="69"/>
      <c r="B573" s="69"/>
      <c r="C573" s="69"/>
      <c r="D573" s="69"/>
      <c r="E573" s="69"/>
      <c r="F573" s="69"/>
      <c r="G573" s="69"/>
      <c r="H573" s="69"/>
      <c r="I573" s="90"/>
      <c r="J573" s="90"/>
      <c r="K573" s="91"/>
      <c r="L573" s="110"/>
      <c r="M573" s="69"/>
    </row>
    <row r="574" spans="1:13" s="74" customFormat="1" ht="12.75" customHeight="1" x14ac:dyDescent="0.25">
      <c r="A574" s="69"/>
      <c r="B574" s="69"/>
      <c r="C574" s="69"/>
      <c r="D574" s="69"/>
      <c r="E574" s="69"/>
      <c r="F574" s="69"/>
      <c r="G574" s="69"/>
      <c r="H574" s="69"/>
      <c r="I574" s="90"/>
      <c r="J574" s="90"/>
      <c r="K574" s="91"/>
      <c r="L574" s="110"/>
      <c r="M574" s="69"/>
    </row>
    <row r="575" spans="1:13" s="74" customFormat="1" ht="12.75" customHeight="1" x14ac:dyDescent="0.25">
      <c r="A575" s="69"/>
      <c r="B575" s="69"/>
      <c r="C575" s="69"/>
      <c r="D575" s="69"/>
      <c r="E575" s="69"/>
      <c r="F575" s="69"/>
      <c r="G575" s="69"/>
      <c r="H575" s="69"/>
      <c r="I575" s="90"/>
      <c r="J575" s="90"/>
      <c r="K575" s="91"/>
      <c r="L575" s="110"/>
      <c r="M575" s="69"/>
    </row>
    <row r="576" spans="1:13" s="74" customFormat="1" ht="12.75" customHeight="1" thickBot="1" x14ac:dyDescent="0.3">
      <c r="A576" s="112" t="s">
        <v>34</v>
      </c>
      <c r="B576" s="113"/>
      <c r="C576" s="114"/>
      <c r="D576" s="115"/>
      <c r="E576" s="116"/>
      <c r="F576" s="117"/>
      <c r="G576" s="118"/>
      <c r="H576" s="117"/>
      <c r="I576" s="119"/>
      <c r="J576" s="119"/>
      <c r="K576" s="120"/>
      <c r="L576" s="121">
        <f>L527+L530+L538+L545+L548+L551+L561+L564+L567+L570</f>
        <v>15303.560000000001</v>
      </c>
      <c r="M576" s="204"/>
    </row>
    <row r="577" spans="1:14" s="82" customFormat="1" ht="12.75" customHeight="1" x14ac:dyDescent="0.25">
      <c r="A577" s="276"/>
      <c r="B577" s="123"/>
      <c r="C577" s="124"/>
      <c r="D577" s="277"/>
      <c r="E577" s="276"/>
      <c r="F577" s="123"/>
      <c r="G577" s="276"/>
      <c r="H577" s="123"/>
      <c r="I577" s="277"/>
      <c r="J577" s="277"/>
      <c r="K577" s="125"/>
      <c r="L577" s="127"/>
      <c r="M577" s="205"/>
    </row>
    <row r="578" spans="1:14" s="82" customFormat="1" ht="12.75" customHeight="1" x14ac:dyDescent="0.25">
      <c r="A578" s="558" t="s">
        <v>18</v>
      </c>
      <c r="B578" s="558"/>
      <c r="C578" s="558"/>
      <c r="D578" s="558"/>
      <c r="E578" s="558"/>
      <c r="F578" s="558"/>
      <c r="G578" s="560" t="s">
        <v>19</v>
      </c>
      <c r="H578" s="560"/>
      <c r="I578" s="128"/>
      <c r="J578" s="128"/>
      <c r="K578" s="129"/>
      <c r="L578" s="550" t="s">
        <v>20</v>
      </c>
      <c r="M578" s="550"/>
    </row>
    <row r="579" spans="1:14" s="82" customFormat="1" ht="12.75" customHeight="1" x14ac:dyDescent="0.25">
      <c r="B579" s="83"/>
      <c r="C579" s="84"/>
      <c r="D579" s="475"/>
      <c r="E579" s="122"/>
      <c r="F579" s="130"/>
      <c r="G579" s="131"/>
      <c r="H579" s="130"/>
      <c r="K579" s="132"/>
      <c r="L579" s="126"/>
      <c r="M579" s="130"/>
    </row>
    <row r="580" spans="1:14" s="82" customFormat="1" ht="12.75" customHeight="1" x14ac:dyDescent="0.25">
      <c r="A580" s="558" t="s">
        <v>1246</v>
      </c>
      <c r="B580" s="558"/>
      <c r="C580" s="558"/>
      <c r="D580" s="558"/>
      <c r="E580" s="558"/>
      <c r="F580" s="558"/>
      <c r="G580" s="559" t="s">
        <v>36</v>
      </c>
      <c r="H580" s="559"/>
      <c r="I580" s="279"/>
      <c r="J580" s="279"/>
      <c r="K580" s="133"/>
      <c r="L580" s="559" t="s">
        <v>37</v>
      </c>
      <c r="M580" s="559"/>
    </row>
    <row r="581" spans="1:14" s="82" customFormat="1" ht="12.75" customHeight="1" x14ac:dyDescent="0.25">
      <c r="A581" s="558" t="s">
        <v>1247</v>
      </c>
      <c r="B581" s="558"/>
      <c r="C581" s="558"/>
      <c r="D581" s="558"/>
      <c r="E581" s="558"/>
      <c r="F581" s="558"/>
      <c r="G581" s="550" t="s">
        <v>39</v>
      </c>
      <c r="H581" s="550"/>
      <c r="I581" s="278"/>
      <c r="J581" s="278"/>
      <c r="K581" s="133"/>
      <c r="L581" s="550" t="s">
        <v>40</v>
      </c>
      <c r="M581" s="550"/>
    </row>
    <row r="582" spans="1:14" s="74" customFormat="1" ht="12.75" customHeight="1" x14ac:dyDescent="0.25">
      <c r="A582" s="277"/>
      <c r="B582" s="277"/>
      <c r="C582" s="277"/>
      <c r="D582" s="277"/>
      <c r="E582" s="277"/>
      <c r="F582" s="277"/>
      <c r="G582" s="278"/>
      <c r="H582" s="208"/>
      <c r="I582" s="278"/>
      <c r="J582" s="278"/>
      <c r="K582" s="449"/>
      <c r="L582" s="126"/>
      <c r="M582" s="208"/>
    </row>
    <row r="583" spans="1:14" s="74" customFormat="1" ht="12.75" customHeight="1" x14ac:dyDescent="0.25">
      <c r="A583" s="557" t="s">
        <v>14</v>
      </c>
      <c r="B583" s="557"/>
      <c r="C583" s="557"/>
      <c r="D583" s="557"/>
      <c r="E583" s="557"/>
      <c r="F583" s="70"/>
      <c r="G583" s="71"/>
      <c r="H583" s="83"/>
      <c r="I583" s="279"/>
      <c r="J583" s="279"/>
      <c r="K583" s="72"/>
      <c r="L583" s="73"/>
      <c r="M583" s="164"/>
    </row>
    <row r="584" spans="1:14" s="74" customFormat="1" ht="12.75" customHeight="1" x14ac:dyDescent="0.25">
      <c r="A584" s="75" t="s">
        <v>328</v>
      </c>
      <c r="B584" s="76"/>
      <c r="C584" s="77"/>
      <c r="D584" s="138"/>
      <c r="E584" s="79" t="s">
        <v>329</v>
      </c>
      <c r="F584" s="76"/>
      <c r="G584" s="75" t="s">
        <v>302</v>
      </c>
      <c r="H584" s="209" t="s">
        <v>330</v>
      </c>
      <c r="I584" s="75" t="s">
        <v>331</v>
      </c>
      <c r="J584" s="75"/>
      <c r="K584" s="80"/>
      <c r="L584" s="81"/>
      <c r="M584" s="207" t="s">
        <v>332</v>
      </c>
    </row>
    <row r="585" spans="1:14" s="88" customFormat="1" ht="12.75" customHeight="1" x14ac:dyDescent="0.25">
      <c r="A585" s="82"/>
      <c r="B585" s="83"/>
      <c r="C585" s="84"/>
      <c r="D585" s="279"/>
      <c r="E585" s="74"/>
      <c r="F585" s="70"/>
      <c r="G585" s="71"/>
      <c r="H585" s="83"/>
      <c r="I585" s="279"/>
      <c r="J585" s="279"/>
      <c r="K585" s="72"/>
      <c r="L585" s="73"/>
      <c r="M585" s="164"/>
    </row>
    <row r="586" spans="1:14" s="74" customFormat="1" ht="12.75" customHeight="1" thickBot="1" x14ac:dyDescent="0.3">
      <c r="A586" s="9" t="s">
        <v>2</v>
      </c>
      <c r="B586" s="9" t="s">
        <v>3</v>
      </c>
      <c r="C586" s="85" t="s">
        <v>4</v>
      </c>
      <c r="D586" s="9" t="s">
        <v>5</v>
      </c>
      <c r="E586" s="9" t="s">
        <v>6</v>
      </c>
      <c r="F586" s="9" t="s">
        <v>7</v>
      </c>
      <c r="G586" s="9" t="s">
        <v>8</v>
      </c>
      <c r="H586" s="9" t="s">
        <v>9</v>
      </c>
      <c r="I586" s="9" t="s">
        <v>22</v>
      </c>
      <c r="J586" s="9" t="s">
        <v>10</v>
      </c>
      <c r="K586" s="86" t="s">
        <v>11</v>
      </c>
      <c r="L586" s="87" t="s">
        <v>12</v>
      </c>
      <c r="M586" s="9" t="s">
        <v>13</v>
      </c>
    </row>
    <row r="587" spans="1:14" s="93" customFormat="1" ht="12.75" customHeight="1" x14ac:dyDescent="0.25">
      <c r="A587" s="551" t="s">
        <v>26</v>
      </c>
      <c r="B587" s="552"/>
      <c r="C587" s="552"/>
      <c r="D587" s="552"/>
      <c r="E587" s="552"/>
      <c r="F587" s="552"/>
      <c r="G587" s="552"/>
      <c r="H587" s="552"/>
      <c r="I587" s="552"/>
      <c r="J587" s="552"/>
      <c r="K587" s="553"/>
      <c r="L587" s="109">
        <f>L588</f>
        <v>0</v>
      </c>
      <c r="M587" s="89"/>
    </row>
    <row r="588" spans="1:14" s="74" customFormat="1" ht="12.75" customHeight="1" x14ac:dyDescent="0.25">
      <c r="A588" s="146"/>
      <c r="B588" s="146"/>
      <c r="C588" s="146"/>
      <c r="D588" s="146"/>
      <c r="E588" s="146"/>
      <c r="F588" s="146"/>
      <c r="G588" s="146"/>
      <c r="H588" s="146"/>
      <c r="I588" s="146"/>
      <c r="J588" s="146"/>
      <c r="K588" s="91"/>
      <c r="L588" s="92"/>
      <c r="M588" s="69"/>
      <c r="N588" s="97"/>
    </row>
    <row r="589" spans="1:14" s="74" customFormat="1" ht="12.75" customHeight="1" thickBot="1" x14ac:dyDescent="0.3">
      <c r="A589" s="551" t="s">
        <v>27</v>
      </c>
      <c r="B589" s="552"/>
      <c r="C589" s="552"/>
      <c r="D589" s="552"/>
      <c r="E589" s="552"/>
      <c r="F589" s="552"/>
      <c r="G589" s="552"/>
      <c r="H589" s="552"/>
      <c r="I589" s="552"/>
      <c r="J589" s="552"/>
      <c r="K589" s="553"/>
      <c r="L589" s="95">
        <f>L590</f>
        <v>0</v>
      </c>
      <c r="M589" s="96"/>
      <c r="N589" s="97"/>
    </row>
    <row r="590" spans="1:14" s="74" customFormat="1" ht="12.75" customHeight="1" x14ac:dyDescent="0.25">
      <c r="A590" s="98"/>
      <c r="B590" s="99"/>
      <c r="C590" s="100"/>
      <c r="D590" s="101"/>
      <c r="E590" s="102"/>
      <c r="F590" s="103"/>
      <c r="G590" s="104"/>
      <c r="H590" s="96"/>
      <c r="I590" s="105"/>
      <c r="J590" s="105"/>
      <c r="K590" s="106"/>
      <c r="L590" s="107"/>
      <c r="M590" s="103"/>
    </row>
    <row r="591" spans="1:14" s="74" customFormat="1" ht="12.75" customHeight="1" x14ac:dyDescent="0.25">
      <c r="A591" s="98"/>
      <c r="B591" s="99"/>
      <c r="C591" s="100"/>
      <c r="D591" s="100"/>
      <c r="E591" s="108"/>
      <c r="F591" s="103"/>
      <c r="G591" s="150"/>
      <c r="H591" s="103"/>
      <c r="I591" s="145"/>
      <c r="J591" s="145"/>
      <c r="K591" s="106"/>
      <c r="L591" s="107"/>
      <c r="M591" s="103"/>
    </row>
    <row r="592" spans="1:14" s="74" customFormat="1" ht="12.75" customHeight="1" x14ac:dyDescent="0.25">
      <c r="A592" s="98"/>
      <c r="B592" s="99"/>
      <c r="C592" s="100"/>
      <c r="D592" s="100"/>
      <c r="E592" s="108"/>
      <c r="F592" s="103"/>
      <c r="G592" s="150"/>
      <c r="H592" s="103"/>
      <c r="I592" s="145"/>
      <c r="J592" s="145"/>
      <c r="K592" s="106"/>
      <c r="L592" s="107"/>
      <c r="M592" s="103"/>
    </row>
    <row r="593" spans="1:13" s="74" customFormat="1" ht="12.75" customHeight="1" x14ac:dyDescent="0.25">
      <c r="A593" s="98"/>
      <c r="B593" s="99"/>
      <c r="C593" s="100"/>
      <c r="D593" s="100"/>
      <c r="E593" s="108"/>
      <c r="F593" s="103"/>
      <c r="G593" s="150"/>
      <c r="H593" s="103"/>
      <c r="I593" s="145"/>
      <c r="J593" s="145"/>
      <c r="K593" s="106"/>
      <c r="L593" s="107"/>
      <c r="M593" s="103"/>
    </row>
    <row r="594" spans="1:13" s="74" customFormat="1" ht="12.75" customHeight="1" x14ac:dyDescent="0.25">
      <c r="A594" s="98"/>
      <c r="B594" s="99"/>
      <c r="C594" s="100"/>
      <c r="D594" s="100"/>
      <c r="E594" s="108"/>
      <c r="F594" s="103"/>
      <c r="G594" s="150"/>
      <c r="H594" s="103"/>
      <c r="I594" s="145"/>
      <c r="J594" s="145"/>
      <c r="K594" s="106"/>
      <c r="L594" s="107"/>
      <c r="M594" s="103"/>
    </row>
    <row r="595" spans="1:13" s="74" customFormat="1" ht="12.75" customHeight="1" x14ac:dyDescent="0.25">
      <c r="A595" s="98"/>
      <c r="B595" s="99"/>
      <c r="C595" s="100"/>
      <c r="D595" s="100"/>
      <c r="E595" s="108"/>
      <c r="F595" s="103"/>
      <c r="G595" s="150"/>
      <c r="H595" s="103"/>
      <c r="I595" s="145"/>
      <c r="J595" s="145"/>
      <c r="K595" s="106"/>
      <c r="L595" s="107"/>
      <c r="M595" s="103"/>
    </row>
    <row r="596" spans="1:13" s="74" customFormat="1" ht="12.75" customHeight="1" x14ac:dyDescent="0.25">
      <c r="A596" s="98"/>
      <c r="B596" s="99"/>
      <c r="C596" s="100"/>
      <c r="D596" s="100"/>
      <c r="E596" s="108"/>
      <c r="F596" s="103"/>
      <c r="G596" s="150"/>
      <c r="H596" s="103"/>
      <c r="I596" s="145"/>
      <c r="J596" s="145"/>
      <c r="K596" s="106"/>
      <c r="L596" s="107"/>
      <c r="M596" s="103"/>
    </row>
    <row r="597" spans="1:13" s="93" customFormat="1" ht="12.75" customHeight="1" x14ac:dyDescent="0.25">
      <c r="A597" s="570" t="s">
        <v>28</v>
      </c>
      <c r="B597" s="570"/>
      <c r="C597" s="570"/>
      <c r="D597" s="570"/>
      <c r="E597" s="570"/>
      <c r="F597" s="570"/>
      <c r="G597" s="570"/>
      <c r="H597" s="570"/>
      <c r="I597" s="570"/>
      <c r="J597" s="570"/>
      <c r="K597" s="570"/>
      <c r="L597" s="458">
        <f>L598</f>
        <v>0</v>
      </c>
      <c r="M597" s="103"/>
    </row>
    <row r="598" spans="1:13" s="74" customFormat="1" ht="12.75" customHeight="1" x14ac:dyDescent="0.25">
      <c r="A598" s="146"/>
      <c r="B598" s="146"/>
      <c r="C598" s="146"/>
      <c r="D598" s="146"/>
      <c r="E598" s="146"/>
      <c r="F598" s="146"/>
      <c r="G598" s="146"/>
      <c r="H598" s="146"/>
      <c r="I598" s="146"/>
      <c r="J598" s="146"/>
      <c r="K598" s="91"/>
      <c r="L598" s="92"/>
      <c r="M598" s="69"/>
    </row>
    <row r="599" spans="1:13" s="74" customFormat="1" ht="12.75" customHeight="1" thickBot="1" x14ac:dyDescent="0.3">
      <c r="A599" s="112" t="s">
        <v>34</v>
      </c>
      <c r="B599" s="113"/>
      <c r="C599" s="114"/>
      <c r="D599" s="115"/>
      <c r="E599" s="116"/>
      <c r="F599" s="117"/>
      <c r="G599" s="118"/>
      <c r="H599" s="117"/>
      <c r="I599" s="119"/>
      <c r="J599" s="119"/>
      <c r="K599" s="120"/>
      <c r="L599" s="121">
        <f>L587+L589+L597</f>
        <v>0</v>
      </c>
      <c r="M599" s="204"/>
    </row>
    <row r="600" spans="1:13" s="82" customFormat="1" ht="12.75" customHeight="1" x14ac:dyDescent="0.25">
      <c r="A600" s="276"/>
      <c r="B600" s="123"/>
      <c r="C600" s="124"/>
      <c r="D600" s="277"/>
      <c r="E600" s="276"/>
      <c r="F600" s="123"/>
      <c r="G600" s="276"/>
      <c r="H600" s="123"/>
      <c r="I600" s="277"/>
      <c r="J600" s="277"/>
      <c r="K600" s="125"/>
      <c r="L600" s="127"/>
      <c r="M600" s="205"/>
    </row>
    <row r="601" spans="1:13" s="82" customFormat="1" ht="12.75" customHeight="1" x14ac:dyDescent="0.25">
      <c r="A601" s="558" t="s">
        <v>18</v>
      </c>
      <c r="B601" s="558"/>
      <c r="C601" s="558"/>
      <c r="D601" s="558"/>
      <c r="E601" s="558"/>
      <c r="F601" s="558"/>
      <c r="G601" s="560" t="s">
        <v>19</v>
      </c>
      <c r="H601" s="560"/>
      <c r="I601" s="128"/>
      <c r="J601" s="128"/>
      <c r="K601" s="129"/>
      <c r="L601" s="550" t="s">
        <v>20</v>
      </c>
      <c r="M601" s="550"/>
    </row>
    <row r="602" spans="1:13" s="82" customFormat="1" ht="12.75" customHeight="1" x14ac:dyDescent="0.25">
      <c r="B602" s="83"/>
      <c r="C602" s="84"/>
      <c r="D602" s="475"/>
      <c r="E602" s="122"/>
      <c r="F602" s="130"/>
      <c r="G602" s="131"/>
      <c r="H602" s="130"/>
      <c r="K602" s="132"/>
      <c r="L602" s="126"/>
      <c r="M602" s="130"/>
    </row>
    <row r="603" spans="1:13" s="82" customFormat="1" ht="12.75" customHeight="1" x14ac:dyDescent="0.25">
      <c r="A603" s="558" t="s">
        <v>1246</v>
      </c>
      <c r="B603" s="558"/>
      <c r="C603" s="558"/>
      <c r="D603" s="558"/>
      <c r="E603" s="558"/>
      <c r="F603" s="558"/>
      <c r="G603" s="559" t="s">
        <v>36</v>
      </c>
      <c r="H603" s="559"/>
      <c r="I603" s="279"/>
      <c r="J603" s="279"/>
      <c r="K603" s="133"/>
      <c r="L603" s="559" t="s">
        <v>37</v>
      </c>
      <c r="M603" s="559"/>
    </row>
    <row r="604" spans="1:13" s="82" customFormat="1" ht="12.75" customHeight="1" x14ac:dyDescent="0.25">
      <c r="A604" s="558" t="s">
        <v>1247</v>
      </c>
      <c r="B604" s="558"/>
      <c r="C604" s="558"/>
      <c r="D604" s="558"/>
      <c r="E604" s="558"/>
      <c r="F604" s="558"/>
      <c r="G604" s="550" t="s">
        <v>39</v>
      </c>
      <c r="H604" s="550"/>
      <c r="I604" s="278"/>
      <c r="J604" s="278"/>
      <c r="K604" s="133"/>
      <c r="L604" s="550" t="s">
        <v>40</v>
      </c>
      <c r="M604" s="550"/>
    </row>
    <row r="605" spans="1:13" s="74" customFormat="1" ht="12.75" customHeight="1" x14ac:dyDescent="0.25">
      <c r="A605" s="277"/>
      <c r="B605" s="277"/>
      <c r="C605" s="277"/>
      <c r="D605" s="277"/>
      <c r="E605" s="277"/>
      <c r="F605" s="277"/>
      <c r="G605" s="278"/>
      <c r="H605" s="208"/>
      <c r="I605" s="278"/>
      <c r="J605" s="278"/>
      <c r="K605" s="133"/>
      <c r="L605" s="126"/>
      <c r="M605" s="208"/>
    </row>
    <row r="606" spans="1:13" s="74" customFormat="1" ht="12.75" customHeight="1" x14ac:dyDescent="0.25">
      <c r="A606" s="557" t="s">
        <v>14</v>
      </c>
      <c r="B606" s="557"/>
      <c r="C606" s="557"/>
      <c r="D606" s="557"/>
      <c r="E606" s="557"/>
      <c r="F606" s="70"/>
      <c r="G606" s="71"/>
      <c r="H606" s="83"/>
      <c r="I606" s="279"/>
      <c r="J606" s="279"/>
      <c r="K606" s="72"/>
      <c r="L606" s="73"/>
      <c r="M606" s="164"/>
    </row>
    <row r="607" spans="1:13" s="74" customFormat="1" ht="21" customHeight="1" x14ac:dyDescent="0.25">
      <c r="A607" s="75" t="s">
        <v>333</v>
      </c>
      <c r="B607" s="76"/>
      <c r="C607" s="77"/>
      <c r="D607" s="138"/>
      <c r="E607" s="79" t="s">
        <v>334</v>
      </c>
      <c r="F607" s="76"/>
      <c r="G607" s="75" t="s">
        <v>335</v>
      </c>
      <c r="H607" s="209" t="s">
        <v>336</v>
      </c>
      <c r="I607" s="75" t="s">
        <v>337</v>
      </c>
      <c r="J607" s="75"/>
      <c r="K607" s="80"/>
      <c r="L607" s="81"/>
      <c r="M607" s="76" t="s">
        <v>338</v>
      </c>
    </row>
    <row r="608" spans="1:13" s="88" customFormat="1" ht="12.75" customHeight="1" x14ac:dyDescent="0.25">
      <c r="A608" s="82"/>
      <c r="B608" s="83"/>
      <c r="C608" s="84"/>
      <c r="D608" s="279"/>
      <c r="E608" s="74"/>
      <c r="F608" s="70"/>
      <c r="G608" s="71"/>
      <c r="H608" s="83"/>
      <c r="I608" s="279"/>
      <c r="J608" s="279"/>
      <c r="K608" s="72"/>
      <c r="L608" s="73"/>
      <c r="M608" s="164"/>
    </row>
    <row r="609" spans="1:16" s="74" customFormat="1" ht="27.75" customHeight="1" thickBot="1" x14ac:dyDescent="0.3">
      <c r="A609" s="9" t="s">
        <v>2</v>
      </c>
      <c r="B609" s="9" t="s">
        <v>3</v>
      </c>
      <c r="C609" s="85" t="s">
        <v>4</v>
      </c>
      <c r="D609" s="9" t="s">
        <v>5</v>
      </c>
      <c r="E609" s="9" t="s">
        <v>6</v>
      </c>
      <c r="F609" s="9" t="s">
        <v>7</v>
      </c>
      <c r="G609" s="9" t="s">
        <v>8</v>
      </c>
      <c r="H609" s="9" t="s">
        <v>9</v>
      </c>
      <c r="I609" s="9" t="s">
        <v>22</v>
      </c>
      <c r="J609" s="9" t="s">
        <v>10</v>
      </c>
      <c r="K609" s="86" t="s">
        <v>11</v>
      </c>
      <c r="L609" s="87" t="s">
        <v>12</v>
      </c>
      <c r="M609" s="9" t="s">
        <v>13</v>
      </c>
    </row>
    <row r="610" spans="1:16" s="93" customFormat="1" ht="15" customHeight="1" x14ac:dyDescent="0.25">
      <c r="A610" s="551" t="s">
        <v>640</v>
      </c>
      <c r="B610" s="552"/>
      <c r="C610" s="552"/>
      <c r="D610" s="552"/>
      <c r="E610" s="552"/>
      <c r="F610" s="552"/>
      <c r="G610" s="552"/>
      <c r="H610" s="552"/>
      <c r="I610" s="552"/>
      <c r="J610" s="552"/>
      <c r="K610" s="553"/>
      <c r="L610" s="109">
        <f>SUM(L611:L613)</f>
        <v>568.4</v>
      </c>
      <c r="M610" s="89"/>
    </row>
    <row r="611" spans="1:16" s="74" customFormat="1" ht="24" customHeight="1" x14ac:dyDescent="0.25">
      <c r="A611" s="146" t="s">
        <v>1208</v>
      </c>
      <c r="B611" s="146">
        <v>6</v>
      </c>
      <c r="C611" s="146">
        <v>1</v>
      </c>
      <c r="D611" s="146" t="s">
        <v>1576</v>
      </c>
      <c r="E611" s="146"/>
      <c r="F611" s="146" t="s">
        <v>1202</v>
      </c>
      <c r="G611" s="146" t="s">
        <v>1577</v>
      </c>
      <c r="H611" s="146" t="s">
        <v>791</v>
      </c>
      <c r="I611" s="166">
        <v>43567</v>
      </c>
      <c r="J611" s="166">
        <v>43567</v>
      </c>
      <c r="K611" s="91">
        <v>1379</v>
      </c>
      <c r="L611" s="92">
        <v>487.2</v>
      </c>
      <c r="M611" s="69" t="s">
        <v>1261</v>
      </c>
      <c r="N611" s="519" t="s">
        <v>1666</v>
      </c>
    </row>
    <row r="612" spans="1:16" s="74" customFormat="1" ht="19.5" customHeight="1" x14ac:dyDescent="0.25">
      <c r="A612" s="103" t="s">
        <v>720</v>
      </c>
      <c r="B612" s="99">
        <v>6</v>
      </c>
      <c r="C612" s="100">
        <v>8</v>
      </c>
      <c r="D612" s="100" t="s">
        <v>1609</v>
      </c>
      <c r="E612" s="108"/>
      <c r="F612" s="103" t="s">
        <v>1202</v>
      </c>
      <c r="G612" s="143" t="s">
        <v>1612</v>
      </c>
      <c r="H612" s="103" t="s">
        <v>1581</v>
      </c>
      <c r="I612" s="145">
        <v>43570</v>
      </c>
      <c r="J612" s="145">
        <v>43570</v>
      </c>
      <c r="K612" s="100">
        <v>1388</v>
      </c>
      <c r="L612" s="244">
        <v>81.2</v>
      </c>
      <c r="M612" s="103" t="s">
        <v>712</v>
      </c>
      <c r="N612" s="510" t="s">
        <v>1692</v>
      </c>
      <c r="P612" s="97"/>
    </row>
    <row r="613" spans="1:16" s="74" customFormat="1" ht="13.5" customHeight="1" x14ac:dyDescent="0.25">
      <c r="A613" s="146"/>
      <c r="B613" s="146"/>
      <c r="C613" s="146"/>
      <c r="D613" s="146"/>
      <c r="E613" s="146"/>
      <c r="F613" s="146"/>
      <c r="G613" s="146"/>
      <c r="H613" s="146"/>
      <c r="I613" s="146"/>
      <c r="J613" s="146"/>
      <c r="K613" s="91"/>
      <c r="L613" s="92"/>
      <c r="M613" s="321"/>
      <c r="N613" s="97"/>
    </row>
    <row r="614" spans="1:16" s="74" customFormat="1" ht="13.5" hidden="1" customHeight="1" x14ac:dyDescent="0.25">
      <c r="A614" s="146"/>
      <c r="B614" s="146"/>
      <c r="C614" s="146"/>
      <c r="D614" s="146"/>
      <c r="E614" s="146"/>
      <c r="F614" s="146"/>
      <c r="G614" s="146"/>
      <c r="H614" s="146"/>
      <c r="I614" s="146"/>
      <c r="J614" s="146"/>
      <c r="K614" s="91"/>
      <c r="L614" s="92"/>
      <c r="M614" s="321"/>
      <c r="N614" s="97"/>
    </row>
    <row r="615" spans="1:16" s="74" customFormat="1" ht="12.75" hidden="1" customHeight="1" x14ac:dyDescent="0.25">
      <c r="A615" s="561" t="s">
        <v>27</v>
      </c>
      <c r="B615" s="562"/>
      <c r="C615" s="562"/>
      <c r="D615" s="562"/>
      <c r="E615" s="562"/>
      <c r="F615" s="562"/>
      <c r="G615" s="562"/>
      <c r="H615" s="562"/>
      <c r="I615" s="562"/>
      <c r="J615" s="562"/>
      <c r="K615" s="563"/>
      <c r="L615" s="268">
        <f>L616</f>
        <v>0</v>
      </c>
      <c r="M615" s="96"/>
      <c r="N615" s="97"/>
    </row>
    <row r="616" spans="1:16" s="74" customFormat="1" ht="12.75" hidden="1" customHeight="1" x14ac:dyDescent="0.25">
      <c r="A616" s="98"/>
      <c r="B616" s="99"/>
      <c r="C616" s="100"/>
      <c r="D616" s="100"/>
      <c r="E616" s="108"/>
      <c r="F616" s="103"/>
      <c r="G616" s="150"/>
      <c r="H616" s="103"/>
      <c r="I616" s="145"/>
      <c r="J616" s="145"/>
      <c r="K616" s="106"/>
      <c r="L616" s="107"/>
      <c r="M616" s="103"/>
    </row>
    <row r="617" spans="1:16" s="74" customFormat="1" ht="12.75" hidden="1" customHeight="1" x14ac:dyDescent="0.25">
      <c r="A617" s="98"/>
      <c r="B617" s="99"/>
      <c r="C617" s="100"/>
      <c r="D617" s="100"/>
      <c r="E617" s="108"/>
      <c r="F617" s="103"/>
      <c r="G617" s="150"/>
      <c r="H617" s="103"/>
      <c r="I617" s="145"/>
      <c r="J617" s="145"/>
      <c r="K617" s="106"/>
      <c r="L617" s="107"/>
      <c r="M617" s="103"/>
    </row>
    <row r="618" spans="1:16" s="74" customFormat="1" ht="12.75" hidden="1" customHeight="1" x14ac:dyDescent="0.25">
      <c r="A618" s="98"/>
      <c r="B618" s="99"/>
      <c r="C618" s="100"/>
      <c r="D618" s="100"/>
      <c r="E618" s="108"/>
      <c r="F618" s="103"/>
      <c r="G618" s="150"/>
      <c r="H618" s="103"/>
      <c r="I618" s="145"/>
      <c r="J618" s="145"/>
      <c r="K618" s="106"/>
      <c r="L618" s="107"/>
      <c r="M618" s="103"/>
    </row>
    <row r="619" spans="1:16" s="74" customFormat="1" ht="12.75" hidden="1" customHeight="1" x14ac:dyDescent="0.25">
      <c r="A619" s="98"/>
      <c r="B619" s="99"/>
      <c r="C619" s="100"/>
      <c r="D619" s="100"/>
      <c r="E619" s="108"/>
      <c r="F619" s="103"/>
      <c r="G619" s="150"/>
      <c r="H619" s="103"/>
      <c r="I619" s="145"/>
      <c r="J619" s="145"/>
      <c r="K619" s="106"/>
      <c r="L619" s="107"/>
      <c r="M619" s="103"/>
    </row>
    <row r="620" spans="1:16" s="74" customFormat="1" ht="12.75" hidden="1" customHeight="1" x14ac:dyDescent="0.25">
      <c r="A620" s="98"/>
      <c r="B620" s="99"/>
      <c r="C620" s="100"/>
      <c r="D620" s="100"/>
      <c r="E620" s="108"/>
      <c r="F620" s="103"/>
      <c r="G620" s="150"/>
      <c r="H620" s="103"/>
      <c r="I620" s="145"/>
      <c r="J620" s="145"/>
      <c r="K620" s="106"/>
      <c r="L620" s="107"/>
      <c r="M620" s="103"/>
    </row>
    <row r="621" spans="1:16" s="74" customFormat="1" ht="12.75" hidden="1" customHeight="1" x14ac:dyDescent="0.25">
      <c r="A621" s="98"/>
      <c r="B621" s="99"/>
      <c r="C621" s="100"/>
      <c r="D621" s="100"/>
      <c r="E621" s="108"/>
      <c r="F621" s="103"/>
      <c r="G621" s="150"/>
      <c r="H621" s="103"/>
      <c r="I621" s="145"/>
      <c r="J621" s="145"/>
      <c r="K621" s="106"/>
      <c r="L621" s="107"/>
      <c r="M621" s="103"/>
    </row>
    <row r="622" spans="1:16" s="74" customFormat="1" ht="12.75" hidden="1" customHeight="1" x14ac:dyDescent="0.25">
      <c r="A622" s="98"/>
      <c r="B622" s="99"/>
      <c r="C622" s="100"/>
      <c r="D622" s="100"/>
      <c r="E622" s="108"/>
      <c r="F622" s="103"/>
      <c r="G622" s="150"/>
      <c r="H622" s="103"/>
      <c r="I622" s="145"/>
      <c r="J622" s="145"/>
      <c r="K622" s="106"/>
      <c r="L622" s="107"/>
      <c r="M622" s="103"/>
    </row>
    <row r="623" spans="1:16" s="74" customFormat="1" ht="12.75" hidden="1" customHeight="1" x14ac:dyDescent="0.25">
      <c r="A623" s="98"/>
      <c r="B623" s="99"/>
      <c r="C623" s="100"/>
      <c r="D623" s="100"/>
      <c r="E623" s="108"/>
      <c r="F623" s="103"/>
      <c r="G623" s="150"/>
      <c r="H623" s="103"/>
      <c r="I623" s="145"/>
      <c r="J623" s="145"/>
      <c r="K623" s="106"/>
      <c r="L623" s="107"/>
      <c r="M623" s="103"/>
    </row>
    <row r="624" spans="1:16" s="93" customFormat="1" ht="12.75" hidden="1" customHeight="1" x14ac:dyDescent="0.25">
      <c r="A624" s="554" t="s">
        <v>28</v>
      </c>
      <c r="B624" s="555"/>
      <c r="C624" s="555"/>
      <c r="D624" s="555"/>
      <c r="E624" s="555"/>
      <c r="F624" s="555"/>
      <c r="G624" s="555"/>
      <c r="H624" s="555"/>
      <c r="I624" s="555"/>
      <c r="J624" s="555"/>
      <c r="K624" s="556"/>
      <c r="L624" s="268">
        <f>L625</f>
        <v>0</v>
      </c>
      <c r="M624" s="89"/>
    </row>
    <row r="625" spans="1:14" s="74" customFormat="1" ht="12.75" customHeight="1" x14ac:dyDescent="0.25">
      <c r="A625" s="146"/>
      <c r="B625" s="146"/>
      <c r="C625" s="146"/>
      <c r="D625" s="146"/>
      <c r="E625" s="146"/>
      <c r="F625" s="146"/>
      <c r="G625" s="146"/>
      <c r="H625" s="146"/>
      <c r="I625" s="146"/>
      <c r="J625" s="146"/>
      <c r="K625" s="91"/>
      <c r="L625" s="92"/>
      <c r="M625" s="69"/>
    </row>
    <row r="626" spans="1:14" s="74" customFormat="1" ht="12.75" customHeight="1" thickBot="1" x14ac:dyDescent="0.3">
      <c r="A626" s="112" t="s">
        <v>34</v>
      </c>
      <c r="B626" s="113"/>
      <c r="C626" s="114"/>
      <c r="D626" s="115"/>
      <c r="E626" s="116"/>
      <c r="F626" s="117"/>
      <c r="G626" s="118"/>
      <c r="H626" s="117"/>
      <c r="I626" s="119"/>
      <c r="J626" s="119"/>
      <c r="K626" s="120"/>
      <c r="L626" s="121">
        <f>L610+L615+L624</f>
        <v>568.4</v>
      </c>
      <c r="M626" s="204"/>
    </row>
    <row r="627" spans="1:14" s="82" customFormat="1" ht="12.75" customHeight="1" x14ac:dyDescent="0.25">
      <c r="A627" s="276"/>
      <c r="B627" s="123"/>
      <c r="C627" s="124"/>
      <c r="D627" s="277"/>
      <c r="E627" s="276"/>
      <c r="F627" s="123"/>
      <c r="G627" s="276"/>
      <c r="H627" s="123"/>
      <c r="I627" s="277"/>
      <c r="J627" s="277"/>
      <c r="K627" s="125"/>
      <c r="L627" s="127"/>
      <c r="M627" s="205"/>
    </row>
    <row r="628" spans="1:14" s="82" customFormat="1" ht="12.75" customHeight="1" x14ac:dyDescent="0.25">
      <c r="A628" s="558" t="s">
        <v>18</v>
      </c>
      <c r="B628" s="558"/>
      <c r="C628" s="558"/>
      <c r="D628" s="558"/>
      <c r="E628" s="558"/>
      <c r="F628" s="558"/>
      <c r="G628" s="560" t="s">
        <v>19</v>
      </c>
      <c r="H628" s="560"/>
      <c r="I628" s="128"/>
      <c r="J628" s="128"/>
      <c r="K628" s="129"/>
      <c r="L628" s="550" t="s">
        <v>20</v>
      </c>
      <c r="M628" s="550"/>
    </row>
    <row r="629" spans="1:14" s="82" customFormat="1" ht="12.75" customHeight="1" x14ac:dyDescent="0.25">
      <c r="B629" s="83"/>
      <c r="C629" s="84"/>
      <c r="D629" s="475"/>
      <c r="E629" s="122"/>
      <c r="F629" s="130"/>
      <c r="G629" s="131"/>
      <c r="H629" s="130"/>
      <c r="K629" s="132"/>
      <c r="L629" s="126"/>
      <c r="M629" s="130"/>
    </row>
    <row r="630" spans="1:14" s="82" customFormat="1" ht="12.75" customHeight="1" x14ac:dyDescent="0.25">
      <c r="A630" s="558" t="s">
        <v>1246</v>
      </c>
      <c r="B630" s="558"/>
      <c r="C630" s="558"/>
      <c r="D630" s="558"/>
      <c r="E630" s="558"/>
      <c r="F630" s="558"/>
      <c r="G630" s="559" t="s">
        <v>36</v>
      </c>
      <c r="H630" s="559"/>
      <c r="I630" s="279"/>
      <c r="J630" s="167"/>
      <c r="K630" s="133"/>
      <c r="L630" s="559" t="s">
        <v>37</v>
      </c>
      <c r="M630" s="559"/>
    </row>
    <row r="631" spans="1:14" s="82" customFormat="1" ht="12.75" customHeight="1" x14ac:dyDescent="0.25">
      <c r="A631" s="558" t="s">
        <v>1247</v>
      </c>
      <c r="B631" s="558"/>
      <c r="C631" s="558"/>
      <c r="D631" s="558"/>
      <c r="E631" s="558"/>
      <c r="F631" s="558"/>
      <c r="G631" s="550" t="s">
        <v>39</v>
      </c>
      <c r="H631" s="550"/>
      <c r="I631" s="278"/>
      <c r="J631" s="278"/>
      <c r="K631" s="133"/>
      <c r="L631" s="550" t="s">
        <v>40</v>
      </c>
      <c r="M631" s="550"/>
    </row>
    <row r="632" spans="1:14" s="168" customFormat="1" ht="12.75" customHeight="1" x14ac:dyDescent="0.25">
      <c r="A632" s="277"/>
      <c r="B632" s="277"/>
      <c r="C632" s="277"/>
      <c r="D632" s="277"/>
      <c r="E632" s="277"/>
      <c r="F632" s="277"/>
      <c r="G632" s="278"/>
      <c r="H632" s="208"/>
      <c r="I632" s="278"/>
      <c r="J632" s="278"/>
      <c r="K632" s="133"/>
      <c r="L632" s="126"/>
      <c r="M632" s="208"/>
    </row>
    <row r="633" spans="1:14" s="168" customFormat="1" ht="12.75" customHeight="1" x14ac:dyDescent="0.25">
      <c r="A633" s="557" t="s">
        <v>14</v>
      </c>
      <c r="B633" s="557"/>
      <c r="C633" s="557"/>
      <c r="D633" s="557"/>
      <c r="E633" s="557"/>
      <c r="F633" s="70"/>
      <c r="G633" s="71"/>
      <c r="H633" s="83"/>
      <c r="I633" s="279"/>
      <c r="J633" s="279"/>
      <c r="K633" s="72"/>
      <c r="L633" s="73"/>
      <c r="M633" s="164"/>
    </row>
    <row r="634" spans="1:14" s="74" customFormat="1" ht="18.75" customHeight="1" x14ac:dyDescent="0.25">
      <c r="A634" s="75" t="s">
        <v>628</v>
      </c>
      <c r="B634" s="76"/>
      <c r="C634" s="77"/>
      <c r="D634" s="138"/>
      <c r="E634" s="79" t="s">
        <v>339</v>
      </c>
      <c r="F634" s="76"/>
      <c r="G634" s="75" t="s">
        <v>335</v>
      </c>
      <c r="H634" s="209" t="s">
        <v>340</v>
      </c>
      <c r="I634" s="79" t="s">
        <v>341</v>
      </c>
      <c r="J634" s="75"/>
      <c r="K634" s="169"/>
      <c r="L634" s="81"/>
      <c r="M634" s="209" t="s">
        <v>342</v>
      </c>
    </row>
    <row r="635" spans="1:14" s="88" customFormat="1" ht="12.75" customHeight="1" x14ac:dyDescent="0.25">
      <c r="A635" s="82"/>
      <c r="B635" s="83"/>
      <c r="C635" s="84"/>
      <c r="D635" s="279"/>
      <c r="E635" s="140"/>
      <c r="F635" s="83"/>
      <c r="G635" s="71"/>
      <c r="H635" s="179"/>
      <c r="I635" s="140"/>
      <c r="J635" s="140"/>
      <c r="K635" s="72"/>
      <c r="L635" s="141"/>
      <c r="M635" s="164"/>
    </row>
    <row r="636" spans="1:14" s="74" customFormat="1" ht="52.5" customHeight="1" x14ac:dyDescent="0.25">
      <c r="A636" s="9" t="s">
        <v>2</v>
      </c>
      <c r="B636" s="9" t="s">
        <v>3</v>
      </c>
      <c r="C636" s="85" t="s">
        <v>4</v>
      </c>
      <c r="D636" s="9" t="s">
        <v>5</v>
      </c>
      <c r="E636" s="9" t="s">
        <v>6</v>
      </c>
      <c r="F636" s="9" t="s">
        <v>7</v>
      </c>
      <c r="G636" s="9" t="s">
        <v>8</v>
      </c>
      <c r="H636" s="9" t="s">
        <v>9</v>
      </c>
      <c r="I636" s="9" t="s">
        <v>22</v>
      </c>
      <c r="J636" s="9" t="s">
        <v>10</v>
      </c>
      <c r="K636" s="86" t="s">
        <v>11</v>
      </c>
      <c r="L636" s="87" t="s">
        <v>12</v>
      </c>
      <c r="M636" s="9" t="s">
        <v>13</v>
      </c>
    </row>
    <row r="637" spans="1:14" s="93" customFormat="1" ht="12.75" hidden="1" customHeight="1" x14ac:dyDescent="0.25">
      <c r="A637" s="551" t="s">
        <v>60</v>
      </c>
      <c r="B637" s="552"/>
      <c r="C637" s="552"/>
      <c r="D637" s="552"/>
      <c r="E637" s="552"/>
      <c r="F637" s="552"/>
      <c r="G637" s="552"/>
      <c r="H637" s="552"/>
      <c r="I637" s="552"/>
      <c r="J637" s="552"/>
      <c r="K637" s="553"/>
      <c r="L637" s="309">
        <f>SUM(L638:L647)</f>
        <v>2425.1999999999998</v>
      </c>
      <c r="M637" s="89"/>
    </row>
    <row r="638" spans="1:14" s="74" customFormat="1" ht="24" hidden="1" customHeight="1" x14ac:dyDescent="0.25">
      <c r="A638" s="69" t="s">
        <v>720</v>
      </c>
      <c r="B638" s="69">
        <v>3</v>
      </c>
      <c r="C638" s="69">
        <v>4</v>
      </c>
      <c r="D638" s="69">
        <v>56</v>
      </c>
      <c r="E638" s="69"/>
      <c r="F638" s="69" t="s">
        <v>680</v>
      </c>
      <c r="G638" s="69" t="s">
        <v>792</v>
      </c>
      <c r="H638" s="69" t="s">
        <v>793</v>
      </c>
      <c r="I638" s="90">
        <v>43479</v>
      </c>
      <c r="J638" s="90">
        <v>43479</v>
      </c>
      <c r="K638" s="91">
        <v>1299</v>
      </c>
      <c r="L638" s="110">
        <v>116</v>
      </c>
      <c r="M638" s="69" t="s">
        <v>723</v>
      </c>
      <c r="N638" s="97"/>
    </row>
    <row r="639" spans="1:14" s="74" customFormat="1" ht="12.75" hidden="1" customHeight="1" x14ac:dyDescent="0.25">
      <c r="A639" s="69" t="s">
        <v>720</v>
      </c>
      <c r="B639" s="69">
        <v>3</v>
      </c>
      <c r="C639" s="69">
        <v>4</v>
      </c>
      <c r="D639" s="69">
        <v>63</v>
      </c>
      <c r="E639" s="69"/>
      <c r="F639" s="69" t="s">
        <v>680</v>
      </c>
      <c r="G639" s="69" t="s">
        <v>799</v>
      </c>
      <c r="H639" s="69" t="s">
        <v>800</v>
      </c>
      <c r="I639" s="90">
        <v>43479</v>
      </c>
      <c r="J639" s="90">
        <v>43479</v>
      </c>
      <c r="K639" s="91" t="s">
        <v>801</v>
      </c>
      <c r="L639" s="110">
        <v>116</v>
      </c>
      <c r="M639" s="69" t="s">
        <v>723</v>
      </c>
      <c r="N639" s="97"/>
    </row>
    <row r="640" spans="1:14" s="74" customFormat="1" ht="21" hidden="1" customHeight="1" x14ac:dyDescent="0.25">
      <c r="A640" s="69" t="s">
        <v>720</v>
      </c>
      <c r="B640" s="69">
        <v>3</v>
      </c>
      <c r="C640" s="69">
        <v>4</v>
      </c>
      <c r="D640" s="69">
        <v>55</v>
      </c>
      <c r="E640" s="69"/>
      <c r="F640" s="69" t="s">
        <v>684</v>
      </c>
      <c r="G640" s="69" t="s">
        <v>836</v>
      </c>
      <c r="H640" s="69" t="s">
        <v>791</v>
      </c>
      <c r="I640" s="90">
        <v>43479</v>
      </c>
      <c r="J640" s="90">
        <v>43479</v>
      </c>
      <c r="K640" s="91">
        <v>1298</v>
      </c>
      <c r="L640" s="110">
        <v>81.2</v>
      </c>
      <c r="M640" s="69" t="s">
        <v>723</v>
      </c>
      <c r="N640" s="97"/>
    </row>
    <row r="641" spans="1:14" s="74" customFormat="1" ht="12.75" hidden="1" customHeight="1" x14ac:dyDescent="0.25">
      <c r="A641" s="69" t="s">
        <v>720</v>
      </c>
      <c r="B641" s="69">
        <v>3</v>
      </c>
      <c r="C641" s="69">
        <v>4</v>
      </c>
      <c r="D641" s="69">
        <v>65</v>
      </c>
      <c r="E641" s="69"/>
      <c r="F641" s="69" t="s">
        <v>684</v>
      </c>
      <c r="G641" s="69" t="s">
        <v>848</v>
      </c>
      <c r="H641" s="69" t="s">
        <v>800</v>
      </c>
      <c r="I641" s="90">
        <v>43479</v>
      </c>
      <c r="J641" s="90">
        <v>43479</v>
      </c>
      <c r="K641" s="91" t="s">
        <v>849</v>
      </c>
      <c r="L641" s="110">
        <v>348</v>
      </c>
      <c r="M641" s="69" t="s">
        <v>723</v>
      </c>
      <c r="N641" s="97"/>
    </row>
    <row r="642" spans="1:14" s="74" customFormat="1" ht="18.75" hidden="1" customHeight="1" x14ac:dyDescent="0.25">
      <c r="A642" s="69" t="s">
        <v>720</v>
      </c>
      <c r="B642" s="69">
        <v>3</v>
      </c>
      <c r="C642" s="69">
        <v>12</v>
      </c>
      <c r="D642" s="69">
        <v>152</v>
      </c>
      <c r="E642" s="69"/>
      <c r="F642" s="69" t="s">
        <v>684</v>
      </c>
      <c r="G642" s="69" t="s">
        <v>844</v>
      </c>
      <c r="H642" s="69" t="s">
        <v>791</v>
      </c>
      <c r="I642" s="90">
        <v>43479</v>
      </c>
      <c r="J642" s="90">
        <v>43479</v>
      </c>
      <c r="K642" s="91">
        <v>1303</v>
      </c>
      <c r="L642" s="110">
        <v>232</v>
      </c>
      <c r="M642" s="69" t="s">
        <v>723</v>
      </c>
      <c r="N642" s="97"/>
    </row>
    <row r="643" spans="1:14" s="74" customFormat="1" ht="12.75" hidden="1" customHeight="1" x14ac:dyDescent="0.25">
      <c r="A643" s="69" t="s">
        <v>720</v>
      </c>
      <c r="B643" s="69">
        <v>3</v>
      </c>
      <c r="C643" s="69">
        <v>22</v>
      </c>
      <c r="D643" s="69">
        <v>212</v>
      </c>
      <c r="E643" s="69"/>
      <c r="F643" s="69" t="s">
        <v>680</v>
      </c>
      <c r="G643" s="69" t="s">
        <v>999</v>
      </c>
      <c r="H643" s="69" t="s">
        <v>791</v>
      </c>
      <c r="I643" s="90">
        <v>43480</v>
      </c>
      <c r="J643" s="90">
        <v>43480</v>
      </c>
      <c r="K643" s="91">
        <v>1356</v>
      </c>
      <c r="L643" s="110">
        <v>1392</v>
      </c>
      <c r="M643" s="69" t="s">
        <v>712</v>
      </c>
      <c r="N643" s="97"/>
    </row>
    <row r="644" spans="1:14" s="74" customFormat="1" ht="12.75" hidden="1" customHeight="1" x14ac:dyDescent="0.25">
      <c r="A644" s="69" t="s">
        <v>720</v>
      </c>
      <c r="B644" s="69">
        <v>3</v>
      </c>
      <c r="C644" s="69">
        <v>26</v>
      </c>
      <c r="D644" s="69">
        <v>219</v>
      </c>
      <c r="E644" s="69"/>
      <c r="F644" s="69" t="s">
        <v>684</v>
      </c>
      <c r="G644" s="69" t="s">
        <v>1012</v>
      </c>
      <c r="H644" s="69" t="s">
        <v>1013</v>
      </c>
      <c r="I644" s="90">
        <v>43513</v>
      </c>
      <c r="J644" s="90">
        <v>43513</v>
      </c>
      <c r="K644" s="91">
        <v>2351</v>
      </c>
      <c r="L644" s="110">
        <v>140</v>
      </c>
      <c r="M644" s="69" t="s">
        <v>712</v>
      </c>
      <c r="N644" s="97"/>
    </row>
    <row r="645" spans="1:14" s="74" customFormat="1" ht="12.75" hidden="1" customHeight="1" x14ac:dyDescent="0.25">
      <c r="A645" s="69"/>
      <c r="B645" s="69"/>
      <c r="C645" s="69"/>
      <c r="D645" s="69"/>
      <c r="E645" s="69"/>
      <c r="F645" s="69"/>
      <c r="G645" s="69"/>
      <c r="H645" s="69"/>
      <c r="I645" s="90"/>
      <c r="J645" s="90"/>
      <c r="K645" s="91"/>
      <c r="L645" s="110"/>
      <c r="M645" s="69"/>
      <c r="N645" s="97"/>
    </row>
    <row r="646" spans="1:14" s="74" customFormat="1" ht="12.75" hidden="1" customHeight="1" x14ac:dyDescent="0.25">
      <c r="A646" s="69"/>
      <c r="B646" s="69"/>
      <c r="C646" s="69"/>
      <c r="D646" s="69"/>
      <c r="E646" s="69"/>
      <c r="F646" s="69"/>
      <c r="G646" s="69"/>
      <c r="H646" s="69"/>
      <c r="I646" s="90"/>
      <c r="J646" s="90"/>
      <c r="K646" s="91"/>
      <c r="L646" s="110"/>
      <c r="M646" s="69"/>
      <c r="N646" s="97"/>
    </row>
    <row r="647" spans="1:14" s="74" customFormat="1" ht="12.75" hidden="1" customHeight="1" x14ac:dyDescent="0.25">
      <c r="A647" s="69"/>
      <c r="B647" s="69"/>
      <c r="C647" s="69"/>
      <c r="D647" s="69"/>
      <c r="E647" s="69"/>
      <c r="F647" s="69"/>
      <c r="G647" s="69"/>
      <c r="H647" s="69"/>
      <c r="I647" s="90"/>
      <c r="J647" s="90"/>
      <c r="K647" s="91"/>
      <c r="L647" s="110"/>
      <c r="M647" s="69"/>
      <c r="N647" s="97"/>
    </row>
    <row r="648" spans="1:14" s="74" customFormat="1" ht="12.75" hidden="1" customHeight="1" thickBot="1" x14ac:dyDescent="0.3">
      <c r="A648" s="551" t="s">
        <v>140</v>
      </c>
      <c r="B648" s="552"/>
      <c r="C648" s="552"/>
      <c r="D648" s="552"/>
      <c r="E648" s="552"/>
      <c r="F648" s="552"/>
      <c r="G648" s="552"/>
      <c r="H648" s="552"/>
      <c r="I648" s="552"/>
      <c r="J648" s="552"/>
      <c r="K648" s="553"/>
      <c r="L648" s="308">
        <f>SUM(L649:L661)</f>
        <v>8133.2</v>
      </c>
      <c r="M648" s="96"/>
      <c r="N648" s="97"/>
    </row>
    <row r="649" spans="1:14" s="74" customFormat="1" ht="19.5" hidden="1" customHeight="1" x14ac:dyDescent="0.25">
      <c r="A649" s="69" t="s">
        <v>1132</v>
      </c>
      <c r="B649" s="69">
        <v>4</v>
      </c>
      <c r="C649" s="69">
        <v>5</v>
      </c>
      <c r="D649" s="69" t="s">
        <v>1120</v>
      </c>
      <c r="E649" s="69"/>
      <c r="F649" s="69" t="s">
        <v>684</v>
      </c>
      <c r="G649" s="69" t="s">
        <v>844</v>
      </c>
      <c r="H649" s="69" t="s">
        <v>791</v>
      </c>
      <c r="I649" s="90">
        <v>43511</v>
      </c>
      <c r="J649" s="90">
        <v>43511</v>
      </c>
      <c r="K649" s="91">
        <v>1328</v>
      </c>
      <c r="L649" s="110">
        <v>81.2</v>
      </c>
      <c r="M649" s="69" t="s">
        <v>712</v>
      </c>
      <c r="N649" s="97"/>
    </row>
    <row r="650" spans="1:14" s="74" customFormat="1" ht="50.25" hidden="1" customHeight="1" x14ac:dyDescent="0.25">
      <c r="A650" s="69" t="s">
        <v>1132</v>
      </c>
      <c r="B650" s="69">
        <v>4</v>
      </c>
      <c r="C650" s="69">
        <v>5</v>
      </c>
      <c r="D650" s="69" t="s">
        <v>1167</v>
      </c>
      <c r="E650" s="69"/>
      <c r="F650" s="69" t="s">
        <v>1170</v>
      </c>
      <c r="G650" s="69" t="s">
        <v>1171</v>
      </c>
      <c r="H650" s="69" t="s">
        <v>717</v>
      </c>
      <c r="I650" s="90">
        <v>43538</v>
      </c>
      <c r="J650" s="90">
        <v>43538</v>
      </c>
      <c r="K650" s="91">
        <v>878</v>
      </c>
      <c r="L650" s="110">
        <v>1000</v>
      </c>
      <c r="M650" s="69" t="s">
        <v>712</v>
      </c>
      <c r="N650" s="97"/>
    </row>
    <row r="651" spans="1:14" s="74" customFormat="1" ht="26.25" hidden="1" customHeight="1" x14ac:dyDescent="0.25">
      <c r="A651" s="69" t="s">
        <v>1132</v>
      </c>
      <c r="B651" s="69">
        <v>4</v>
      </c>
      <c r="C651" s="69">
        <v>5</v>
      </c>
      <c r="D651" s="69" t="s">
        <v>1167</v>
      </c>
      <c r="E651" s="69"/>
      <c r="F651" s="69" t="s">
        <v>1170</v>
      </c>
      <c r="G651" s="69" t="s">
        <v>1172</v>
      </c>
      <c r="H651" s="69" t="s">
        <v>717</v>
      </c>
      <c r="I651" s="90">
        <v>43538</v>
      </c>
      <c r="J651" s="90">
        <v>43538</v>
      </c>
      <c r="K651" s="91">
        <v>877</v>
      </c>
      <c r="L651" s="110">
        <v>55</v>
      </c>
      <c r="M651" s="69" t="s">
        <v>712</v>
      </c>
      <c r="N651" s="97"/>
    </row>
    <row r="652" spans="1:14" s="74" customFormat="1" ht="35.25" hidden="1" customHeight="1" x14ac:dyDescent="0.25">
      <c r="A652" s="69" t="s">
        <v>1132</v>
      </c>
      <c r="B652" s="69">
        <v>4</v>
      </c>
      <c r="C652" s="69">
        <v>9</v>
      </c>
      <c r="D652" s="69" t="s">
        <v>1153</v>
      </c>
      <c r="E652" s="69"/>
      <c r="F652" s="69" t="s">
        <v>1170</v>
      </c>
      <c r="G652" s="69" t="s">
        <v>1192</v>
      </c>
      <c r="H652" s="69" t="s">
        <v>1193</v>
      </c>
      <c r="I652" s="90">
        <v>43511</v>
      </c>
      <c r="J652" s="90">
        <v>43511</v>
      </c>
      <c r="K652" s="91" t="s">
        <v>1194</v>
      </c>
      <c r="L652" s="110">
        <v>2449.8000000000002</v>
      </c>
      <c r="M652" s="69" t="s">
        <v>712</v>
      </c>
      <c r="N652" s="97"/>
    </row>
    <row r="653" spans="1:14" s="74" customFormat="1" ht="36" hidden="1" customHeight="1" x14ac:dyDescent="0.25">
      <c r="A653" s="69" t="s">
        <v>720</v>
      </c>
      <c r="B653" s="69">
        <v>4</v>
      </c>
      <c r="C653" s="69">
        <v>5</v>
      </c>
      <c r="D653" s="69" t="s">
        <v>1215</v>
      </c>
      <c r="E653" s="69"/>
      <c r="F653" s="69" t="s">
        <v>684</v>
      </c>
      <c r="G653" s="69" t="s">
        <v>1216</v>
      </c>
      <c r="H653" s="69" t="s">
        <v>791</v>
      </c>
      <c r="I653" s="90">
        <v>43511</v>
      </c>
      <c r="J653" s="90">
        <v>43511</v>
      </c>
      <c r="K653" s="91">
        <v>1327</v>
      </c>
      <c r="L653" s="110">
        <v>278.39999999999998</v>
      </c>
      <c r="M653" s="69" t="s">
        <v>712</v>
      </c>
      <c r="N653" s="97"/>
    </row>
    <row r="654" spans="1:14" s="74" customFormat="1" ht="22.5" hidden="1" customHeight="1" x14ac:dyDescent="0.25">
      <c r="A654" s="69" t="s">
        <v>720</v>
      </c>
      <c r="B654" s="69">
        <v>4</v>
      </c>
      <c r="C654" s="69">
        <v>5</v>
      </c>
      <c r="D654" s="69" t="s">
        <v>1215</v>
      </c>
      <c r="E654" s="69"/>
      <c r="F654" s="69" t="s">
        <v>684</v>
      </c>
      <c r="G654" s="69" t="s">
        <v>844</v>
      </c>
      <c r="H654" s="69" t="s">
        <v>791</v>
      </c>
      <c r="I654" s="90">
        <v>43539</v>
      </c>
      <c r="J654" s="90">
        <v>43539</v>
      </c>
      <c r="K654" s="91">
        <v>1357</v>
      </c>
      <c r="L654" s="110">
        <v>324.8</v>
      </c>
      <c r="M654" s="69" t="s">
        <v>712</v>
      </c>
      <c r="N654" s="97"/>
    </row>
    <row r="655" spans="1:14" s="74" customFormat="1" ht="28.5" hidden="1" customHeight="1" x14ac:dyDescent="0.25">
      <c r="A655" s="69" t="s">
        <v>720</v>
      </c>
      <c r="B655" s="69">
        <v>4</v>
      </c>
      <c r="C655" s="69">
        <v>5</v>
      </c>
      <c r="D655" s="69" t="s">
        <v>1215</v>
      </c>
      <c r="E655" s="69"/>
      <c r="F655" s="69" t="s">
        <v>684</v>
      </c>
      <c r="G655" s="69" t="s">
        <v>1218</v>
      </c>
      <c r="H655" s="69" t="s">
        <v>791</v>
      </c>
      <c r="I655" s="90">
        <v>43536</v>
      </c>
      <c r="J655" s="90">
        <v>43536</v>
      </c>
      <c r="K655" s="91">
        <v>1350</v>
      </c>
      <c r="L655" s="110">
        <v>278.39999999999998</v>
      </c>
      <c r="M655" s="69" t="s">
        <v>712</v>
      </c>
      <c r="N655" s="97"/>
    </row>
    <row r="656" spans="1:14" s="74" customFormat="1" ht="34.5" hidden="1" customHeight="1" x14ac:dyDescent="0.25">
      <c r="A656" s="69" t="s">
        <v>720</v>
      </c>
      <c r="B656" s="69">
        <v>4</v>
      </c>
      <c r="C656" s="69">
        <v>5</v>
      </c>
      <c r="D656" s="69" t="s">
        <v>1215</v>
      </c>
      <c r="E656" s="69"/>
      <c r="F656" s="69" t="s">
        <v>684</v>
      </c>
      <c r="G656" s="69" t="s">
        <v>1248</v>
      </c>
      <c r="H656" s="69" t="s">
        <v>791</v>
      </c>
      <c r="I656" s="90">
        <v>43536</v>
      </c>
      <c r="J656" s="90">
        <v>43536</v>
      </c>
      <c r="K656" s="91">
        <v>1351</v>
      </c>
      <c r="L656" s="110">
        <v>301.60000000000002</v>
      </c>
      <c r="M656" s="69" t="s">
        <v>712</v>
      </c>
      <c r="N656" s="97"/>
    </row>
    <row r="657" spans="1:14" s="74" customFormat="1" ht="36" hidden="1" customHeight="1" x14ac:dyDescent="0.25">
      <c r="A657" s="69" t="s">
        <v>720</v>
      </c>
      <c r="B657" s="69">
        <v>4</v>
      </c>
      <c r="C657" s="69">
        <v>8</v>
      </c>
      <c r="D657" s="69" t="s">
        <v>1222</v>
      </c>
      <c r="E657" s="69"/>
      <c r="F657" s="69" t="s">
        <v>684</v>
      </c>
      <c r="G657" s="69" t="s">
        <v>1223</v>
      </c>
      <c r="H657" s="69" t="s">
        <v>1224</v>
      </c>
      <c r="I657" s="90">
        <v>43530</v>
      </c>
      <c r="J657" s="90">
        <v>43530</v>
      </c>
      <c r="K657" s="91">
        <v>101</v>
      </c>
      <c r="L657" s="110">
        <v>2088</v>
      </c>
      <c r="M657" s="69" t="s">
        <v>712</v>
      </c>
      <c r="N657" s="97"/>
    </row>
    <row r="658" spans="1:14" s="74" customFormat="1" ht="47.25" hidden="1" customHeight="1" x14ac:dyDescent="0.25">
      <c r="A658" s="69" t="s">
        <v>720</v>
      </c>
      <c r="B658" s="69">
        <v>4</v>
      </c>
      <c r="C658" s="69">
        <v>8</v>
      </c>
      <c r="D658" s="69" t="s">
        <v>1231</v>
      </c>
      <c r="E658" s="69"/>
      <c r="F658" s="69" t="s">
        <v>684</v>
      </c>
      <c r="G658" s="69" t="s">
        <v>1234</v>
      </c>
      <c r="H658" s="69" t="s">
        <v>717</v>
      </c>
      <c r="I658" s="90">
        <v>43535</v>
      </c>
      <c r="J658" s="90">
        <v>43535</v>
      </c>
      <c r="K658" s="91" t="s">
        <v>1235</v>
      </c>
      <c r="L658" s="110">
        <v>1276</v>
      </c>
      <c r="M658" s="69" t="s">
        <v>712</v>
      </c>
      <c r="N658" s="97"/>
    </row>
    <row r="659" spans="1:14" s="74" customFormat="1" ht="12.75" hidden="1" customHeight="1" x14ac:dyDescent="0.25">
      <c r="A659" s="69"/>
      <c r="B659" s="69"/>
      <c r="C659" s="69"/>
      <c r="D659" s="69"/>
      <c r="E659" s="69"/>
      <c r="F659" s="69"/>
      <c r="G659" s="69"/>
      <c r="H659" s="69"/>
      <c r="I659" s="90"/>
      <c r="J659" s="90"/>
      <c r="K659" s="91"/>
      <c r="L659" s="110"/>
      <c r="M659" s="69"/>
      <c r="N659" s="97"/>
    </row>
    <row r="660" spans="1:14" s="74" customFormat="1" ht="12.75" hidden="1" customHeight="1" x14ac:dyDescent="0.25">
      <c r="A660" s="69"/>
      <c r="B660" s="69"/>
      <c r="C660" s="69"/>
      <c r="D660" s="69"/>
      <c r="E660" s="69"/>
      <c r="F660" s="69"/>
      <c r="G660" s="69"/>
      <c r="H660" s="69"/>
      <c r="I660" s="90"/>
      <c r="J660" s="90"/>
      <c r="K660" s="91"/>
      <c r="L660" s="110"/>
      <c r="M660" s="69"/>
      <c r="N660" s="97"/>
    </row>
    <row r="661" spans="1:14" s="74" customFormat="1" ht="12.75" hidden="1" customHeight="1" x14ac:dyDescent="0.25">
      <c r="A661" s="69"/>
      <c r="B661" s="69"/>
      <c r="C661" s="69"/>
      <c r="D661" s="69"/>
      <c r="E661" s="69"/>
      <c r="F661" s="69"/>
      <c r="G661" s="69"/>
      <c r="H661" s="69"/>
      <c r="I661" s="90"/>
      <c r="J661" s="90"/>
      <c r="K661" s="91"/>
      <c r="L661" s="110"/>
      <c r="M661" s="69"/>
      <c r="N661" s="97"/>
    </row>
    <row r="662" spans="1:14" s="93" customFormat="1" ht="12.75" hidden="1" customHeight="1" x14ac:dyDescent="0.25">
      <c r="A662" s="554" t="s">
        <v>1252</v>
      </c>
      <c r="B662" s="555"/>
      <c r="C662" s="555"/>
      <c r="D662" s="555"/>
      <c r="E662" s="555"/>
      <c r="F662" s="555"/>
      <c r="G662" s="555"/>
      <c r="H662" s="555"/>
      <c r="I662" s="555"/>
      <c r="J662" s="555"/>
      <c r="K662" s="556"/>
      <c r="L662" s="327">
        <f>SUM(L663)</f>
        <v>568.4</v>
      </c>
      <c r="M662" s="89"/>
    </row>
    <row r="663" spans="1:14" s="74" customFormat="1" ht="18.75" hidden="1" customHeight="1" x14ac:dyDescent="0.25">
      <c r="A663" s="69" t="s">
        <v>679</v>
      </c>
      <c r="B663" s="69">
        <v>5</v>
      </c>
      <c r="C663" s="69">
        <v>22</v>
      </c>
      <c r="D663" s="69" t="s">
        <v>1287</v>
      </c>
      <c r="E663" s="69"/>
      <c r="F663" s="69" t="s">
        <v>1288</v>
      </c>
      <c r="G663" s="69" t="s">
        <v>1289</v>
      </c>
      <c r="H663" s="69" t="s">
        <v>1290</v>
      </c>
      <c r="I663" s="90">
        <v>43575</v>
      </c>
      <c r="J663" s="90">
        <v>43575</v>
      </c>
      <c r="K663" s="91">
        <v>690</v>
      </c>
      <c r="L663" s="110">
        <v>568.4</v>
      </c>
      <c r="M663" s="69" t="s">
        <v>1127</v>
      </c>
    </row>
    <row r="664" spans="1:14" s="74" customFormat="1" ht="18.75" hidden="1" customHeight="1" x14ac:dyDescent="0.25">
      <c r="A664" s="69"/>
      <c r="B664" s="69"/>
      <c r="C664" s="69"/>
      <c r="D664" s="69"/>
      <c r="E664" s="69"/>
      <c r="F664" s="69"/>
      <c r="G664" s="69"/>
      <c r="H664" s="69"/>
      <c r="I664" s="90"/>
      <c r="J664" s="90"/>
      <c r="K664" s="91"/>
      <c r="L664" s="110"/>
      <c r="M664" s="69"/>
    </row>
    <row r="665" spans="1:14" s="74" customFormat="1" ht="18.75" hidden="1" customHeight="1" x14ac:dyDescent="0.25">
      <c r="A665" s="69"/>
      <c r="B665" s="69"/>
      <c r="C665" s="69"/>
      <c r="D665" s="69"/>
      <c r="E665" s="69"/>
      <c r="F665" s="69"/>
      <c r="G665" s="69"/>
      <c r="H665" s="69"/>
      <c r="I665" s="90"/>
      <c r="J665" s="90"/>
      <c r="K665" s="91"/>
      <c r="L665" s="110"/>
      <c r="M665" s="69"/>
    </row>
    <row r="666" spans="1:14" s="74" customFormat="1" ht="18.75" hidden="1" customHeight="1" x14ac:dyDescent="0.25">
      <c r="A666" s="69"/>
      <c r="B666" s="69"/>
      <c r="C666" s="69"/>
      <c r="D666" s="69"/>
      <c r="E666" s="69"/>
      <c r="F666" s="69"/>
      <c r="G666" s="69"/>
      <c r="H666" s="69"/>
      <c r="I666" s="90"/>
      <c r="J666" s="90"/>
      <c r="K666" s="91"/>
      <c r="L666" s="110"/>
      <c r="M666" s="69"/>
    </row>
    <row r="667" spans="1:14" s="74" customFormat="1" ht="18.75" hidden="1" customHeight="1" x14ac:dyDescent="0.25">
      <c r="A667" s="69"/>
      <c r="B667" s="69"/>
      <c r="C667" s="69"/>
      <c r="D667" s="69"/>
      <c r="E667" s="69"/>
      <c r="F667" s="69"/>
      <c r="G667" s="69"/>
      <c r="H667" s="69"/>
      <c r="I667" s="90"/>
      <c r="J667" s="90"/>
      <c r="K667" s="91"/>
      <c r="L667" s="110"/>
      <c r="M667" s="69"/>
    </row>
    <row r="668" spans="1:14" s="74" customFormat="1" ht="18.75" hidden="1" customHeight="1" x14ac:dyDescent="0.25">
      <c r="A668" s="69"/>
      <c r="B668" s="69"/>
      <c r="C668" s="69"/>
      <c r="D668" s="69"/>
      <c r="E668" s="69"/>
      <c r="F668" s="69"/>
      <c r="G668" s="69"/>
      <c r="H668" s="69"/>
      <c r="I668" s="90"/>
      <c r="J668" s="90"/>
      <c r="K668" s="91"/>
      <c r="L668" s="110"/>
      <c r="M668" s="69"/>
    </row>
    <row r="669" spans="1:14" s="93" customFormat="1" ht="12.75" customHeight="1" x14ac:dyDescent="0.25">
      <c r="A669" s="554" t="s">
        <v>640</v>
      </c>
      <c r="B669" s="555"/>
      <c r="C669" s="555"/>
      <c r="D669" s="555"/>
      <c r="E669" s="555"/>
      <c r="F669" s="555"/>
      <c r="G669" s="555"/>
      <c r="H669" s="555"/>
      <c r="I669" s="555"/>
      <c r="J669" s="555"/>
      <c r="K669" s="556"/>
      <c r="L669" s="327">
        <f>SUM(L670:L679)</f>
        <v>324.8</v>
      </c>
      <c r="M669" s="89"/>
    </row>
    <row r="670" spans="1:14" s="93" customFormat="1" ht="53.25" customHeight="1" x14ac:dyDescent="0.25">
      <c r="A670" s="69" t="s">
        <v>720</v>
      </c>
      <c r="B670" s="69">
        <v>6</v>
      </c>
      <c r="C670" s="69">
        <v>19</v>
      </c>
      <c r="D670" s="69" t="s">
        <v>1644</v>
      </c>
      <c r="E670" s="69"/>
      <c r="F670" s="153" t="s">
        <v>684</v>
      </c>
      <c r="G670" s="69" t="s">
        <v>1650</v>
      </c>
      <c r="H670" s="69" t="s">
        <v>1648</v>
      </c>
      <c r="I670" s="90">
        <v>43609</v>
      </c>
      <c r="J670" s="90">
        <v>43609</v>
      </c>
      <c r="K670" s="69">
        <v>1427</v>
      </c>
      <c r="L670" s="225">
        <v>162.4</v>
      </c>
      <c r="M670" s="69" t="s">
        <v>1127</v>
      </c>
      <c r="N670" s="510" t="s">
        <v>1701</v>
      </c>
    </row>
    <row r="671" spans="1:14" s="74" customFormat="1" ht="36.75" customHeight="1" x14ac:dyDescent="0.25">
      <c r="A671" s="69" t="s">
        <v>1208</v>
      </c>
      <c r="B671" s="69">
        <v>6</v>
      </c>
      <c r="C671" s="69">
        <v>19</v>
      </c>
      <c r="D671" s="69" t="s">
        <v>1644</v>
      </c>
      <c r="E671" s="572" t="s">
        <v>684</v>
      </c>
      <c r="F671" s="573"/>
      <c r="G671" s="69" t="s">
        <v>1653</v>
      </c>
      <c r="H671" s="69" t="s">
        <v>1648</v>
      </c>
      <c r="I671" s="90">
        <v>43609</v>
      </c>
      <c r="J671" s="90">
        <v>43609</v>
      </c>
      <c r="K671" s="91">
        <v>1427</v>
      </c>
      <c r="L671" s="110">
        <v>162.4</v>
      </c>
      <c r="M671" s="69" t="s">
        <v>1261</v>
      </c>
      <c r="N671" s="510" t="s">
        <v>1702</v>
      </c>
    </row>
    <row r="672" spans="1:14" s="93" customFormat="1" ht="12.75" customHeight="1" x14ac:dyDescent="0.25">
      <c r="A672" s="69"/>
      <c r="B672" s="69"/>
      <c r="C672" s="69"/>
      <c r="D672" s="69"/>
      <c r="E672" s="69"/>
      <c r="F672" s="69"/>
      <c r="G672" s="69"/>
      <c r="H672" s="69"/>
      <c r="I672" s="90"/>
      <c r="J672" s="90"/>
      <c r="K672" s="91"/>
      <c r="L672" s="110"/>
      <c r="M672" s="69"/>
    </row>
    <row r="673" spans="1:13" s="93" customFormat="1" ht="12.75" customHeight="1" x14ac:dyDescent="0.25">
      <c r="A673" s="69"/>
      <c r="B673" s="69"/>
      <c r="C673" s="69"/>
      <c r="D673" s="69"/>
      <c r="E673" s="69"/>
      <c r="F673" s="69"/>
      <c r="G673" s="69"/>
      <c r="H673" s="69"/>
      <c r="I673" s="90"/>
      <c r="J673" s="90"/>
      <c r="K673" s="91"/>
      <c r="L673" s="110"/>
      <c r="M673" s="69"/>
    </row>
    <row r="674" spans="1:13" s="93" customFormat="1" ht="12.75" customHeight="1" x14ac:dyDescent="0.25">
      <c r="A674" s="69"/>
      <c r="B674" s="69"/>
      <c r="C674" s="69"/>
      <c r="D674" s="69"/>
      <c r="E674" s="69"/>
      <c r="F674" s="69"/>
      <c r="G674" s="69"/>
      <c r="H674" s="69"/>
      <c r="I674" s="90"/>
      <c r="J674" s="90"/>
      <c r="K674" s="91"/>
      <c r="L674" s="110"/>
      <c r="M674" s="69"/>
    </row>
    <row r="675" spans="1:13" s="93" customFormat="1" ht="12.75" hidden="1" customHeight="1" x14ac:dyDescent="0.25">
      <c r="A675" s="69"/>
      <c r="B675" s="69"/>
      <c r="C675" s="69"/>
      <c r="D675" s="69"/>
      <c r="E675" s="69"/>
      <c r="F675" s="69"/>
      <c r="G675" s="69"/>
      <c r="H675" s="69"/>
      <c r="I675" s="90"/>
      <c r="J675" s="90"/>
      <c r="K675" s="91"/>
      <c r="L675" s="110"/>
      <c r="M675" s="69"/>
    </row>
    <row r="676" spans="1:13" s="93" customFormat="1" ht="12.75" hidden="1" customHeight="1" x14ac:dyDescent="0.25">
      <c r="A676" s="69"/>
      <c r="B676" s="69"/>
      <c r="C676" s="69"/>
      <c r="D676" s="69"/>
      <c r="E676" s="69"/>
      <c r="F676" s="69"/>
      <c r="G676" s="69"/>
      <c r="H676" s="69"/>
      <c r="I676" s="90"/>
      <c r="J676" s="90"/>
      <c r="K676" s="91"/>
      <c r="L676" s="110"/>
      <c r="M676" s="69"/>
    </row>
    <row r="677" spans="1:13" s="93" customFormat="1" ht="12.75" hidden="1" customHeight="1" x14ac:dyDescent="0.25">
      <c r="A677" s="69"/>
      <c r="B677" s="69"/>
      <c r="C677" s="69"/>
      <c r="D677" s="69"/>
      <c r="E677" s="69"/>
      <c r="F677" s="69"/>
      <c r="G677" s="69"/>
      <c r="H677" s="69"/>
      <c r="I677" s="90"/>
      <c r="J677" s="90"/>
      <c r="K677" s="91"/>
      <c r="L677" s="110"/>
      <c r="M677" s="69"/>
    </row>
    <row r="678" spans="1:13" s="93" customFormat="1" ht="12.75" hidden="1" customHeight="1" x14ac:dyDescent="0.25">
      <c r="A678" s="69"/>
      <c r="B678" s="69"/>
      <c r="C678" s="69"/>
      <c r="D678" s="69"/>
      <c r="E678" s="69"/>
      <c r="F678" s="69"/>
      <c r="G678" s="69"/>
      <c r="H678" s="69"/>
      <c r="I678" s="90"/>
      <c r="J678" s="90"/>
      <c r="K678" s="91"/>
      <c r="L678" s="110"/>
      <c r="M678" s="69"/>
    </row>
    <row r="679" spans="1:13" s="93" customFormat="1" ht="12.75" hidden="1" customHeight="1" thickBot="1" x14ac:dyDescent="0.3">
      <c r="A679" s="69"/>
      <c r="B679" s="69"/>
      <c r="C679" s="69"/>
      <c r="D679" s="69"/>
      <c r="E679" s="69"/>
      <c r="F679" s="69"/>
      <c r="G679" s="69"/>
      <c r="H679" s="69"/>
      <c r="I679" s="90"/>
      <c r="J679" s="90"/>
      <c r="K679" s="91"/>
      <c r="L679" s="110"/>
      <c r="M679" s="69"/>
    </row>
    <row r="680" spans="1:13" s="74" customFormat="1" ht="12.75" hidden="1" customHeight="1" x14ac:dyDescent="0.25">
      <c r="A680" s="551"/>
      <c r="B680" s="552"/>
      <c r="C680" s="552"/>
      <c r="D680" s="552"/>
      <c r="E680" s="552"/>
      <c r="F680" s="552"/>
      <c r="G680" s="552"/>
      <c r="H680" s="552"/>
      <c r="I680" s="552"/>
      <c r="J680" s="552"/>
      <c r="K680" s="553"/>
      <c r="L680" s="309">
        <f>SUM(L681:L682)</f>
        <v>0</v>
      </c>
      <c r="M680" s="89"/>
    </row>
    <row r="681" spans="1:13" s="74" customFormat="1" ht="12.75" hidden="1" customHeight="1" x14ac:dyDescent="0.25">
      <c r="A681" s="69"/>
      <c r="B681" s="69"/>
      <c r="C681" s="69"/>
      <c r="D681" s="69"/>
      <c r="E681" s="69"/>
      <c r="F681" s="69"/>
      <c r="G681" s="69"/>
      <c r="H681" s="69"/>
      <c r="I681" s="90"/>
      <c r="J681" s="90"/>
      <c r="K681" s="91"/>
      <c r="L681" s="110"/>
      <c r="M681" s="69"/>
    </row>
    <row r="682" spans="1:13" s="74" customFormat="1" ht="12.75" hidden="1" customHeight="1" x14ac:dyDescent="0.25">
      <c r="A682" s="69"/>
      <c r="B682" s="69"/>
      <c r="C682" s="69"/>
      <c r="D682" s="69"/>
      <c r="E682" s="69"/>
      <c r="F682" s="69"/>
      <c r="G682" s="69"/>
      <c r="H682" s="69"/>
      <c r="I682" s="90"/>
      <c r="J682" s="90"/>
      <c r="K682" s="91"/>
      <c r="L682" s="111"/>
      <c r="M682" s="69"/>
    </row>
    <row r="683" spans="1:13" s="74" customFormat="1" ht="12.75" hidden="1" customHeight="1" x14ac:dyDescent="0.25">
      <c r="A683" s="551"/>
      <c r="B683" s="552"/>
      <c r="C683" s="552"/>
      <c r="D683" s="552"/>
      <c r="E683" s="552"/>
      <c r="F683" s="552"/>
      <c r="G683" s="552"/>
      <c r="H683" s="552"/>
      <c r="I683" s="552"/>
      <c r="J683" s="552"/>
      <c r="K683" s="553"/>
      <c r="L683" s="327">
        <f>SUM(L684:L686)</f>
        <v>0</v>
      </c>
      <c r="M683" s="89"/>
    </row>
    <row r="684" spans="1:13" s="74" customFormat="1" ht="12.75" hidden="1" customHeight="1" x14ac:dyDescent="0.25">
      <c r="A684" s="69"/>
      <c r="B684" s="69"/>
      <c r="C684" s="69"/>
      <c r="D684" s="69"/>
      <c r="E684" s="69"/>
      <c r="F684" s="69"/>
      <c r="G684" s="69"/>
      <c r="H684" s="69"/>
      <c r="I684" s="90"/>
      <c r="J684" s="90"/>
      <c r="K684" s="91"/>
      <c r="L684" s="111"/>
      <c r="M684" s="69"/>
    </row>
    <row r="685" spans="1:13" s="74" customFormat="1" ht="12.75" hidden="1" customHeight="1" x14ac:dyDescent="0.25">
      <c r="A685" s="69"/>
      <c r="B685" s="69"/>
      <c r="C685" s="69"/>
      <c r="D685" s="69"/>
      <c r="E685" s="69"/>
      <c r="F685" s="69"/>
      <c r="G685" s="69"/>
      <c r="H685" s="69"/>
      <c r="I685" s="90"/>
      <c r="J685" s="90"/>
      <c r="K685" s="91"/>
      <c r="L685" s="111"/>
      <c r="M685" s="69"/>
    </row>
    <row r="686" spans="1:13" s="74" customFormat="1" ht="12.75" hidden="1" customHeight="1" x14ac:dyDescent="0.25">
      <c r="A686" s="69"/>
      <c r="B686" s="69"/>
      <c r="C686" s="69"/>
      <c r="D686" s="69"/>
      <c r="E686" s="69"/>
      <c r="F686" s="69"/>
      <c r="G686" s="69"/>
      <c r="H686" s="69"/>
      <c r="I686" s="90"/>
      <c r="J686" s="90"/>
      <c r="K686" s="91"/>
      <c r="L686" s="111"/>
      <c r="M686" s="69"/>
    </row>
    <row r="687" spans="1:13" s="74" customFormat="1" ht="12.75" hidden="1" customHeight="1" x14ac:dyDescent="0.25">
      <c r="A687" s="554"/>
      <c r="B687" s="555"/>
      <c r="C687" s="555"/>
      <c r="D687" s="555"/>
      <c r="E687" s="555"/>
      <c r="F687" s="555"/>
      <c r="G687" s="555"/>
      <c r="H687" s="555"/>
      <c r="I687" s="555"/>
      <c r="J687" s="555"/>
      <c r="K687" s="556"/>
      <c r="L687" s="327">
        <f>SUM(L688:L690)</f>
        <v>0</v>
      </c>
      <c r="M687" s="89"/>
    </row>
    <row r="688" spans="1:13" s="74" customFormat="1" ht="12.75" hidden="1" customHeight="1" x14ac:dyDescent="0.25">
      <c r="A688" s="69"/>
      <c r="B688" s="69"/>
      <c r="C688" s="69"/>
      <c r="D688" s="69"/>
      <c r="E688" s="69"/>
      <c r="F688" s="69"/>
      <c r="G688" s="69"/>
      <c r="H688" s="69"/>
      <c r="I688" s="90"/>
      <c r="J688" s="90"/>
      <c r="K688" s="91"/>
      <c r="L688" s="110"/>
      <c r="M688" s="69"/>
    </row>
    <row r="689" spans="1:13" s="74" customFormat="1" ht="12.75" hidden="1" customHeight="1" x14ac:dyDescent="0.25">
      <c r="A689" s="69"/>
      <c r="B689" s="69"/>
      <c r="C689" s="69"/>
      <c r="D689" s="69"/>
      <c r="E689" s="69"/>
      <c r="F689" s="69"/>
      <c r="G689" s="69"/>
      <c r="H689" s="69"/>
      <c r="I689" s="90"/>
      <c r="J689" s="90"/>
      <c r="K689" s="91"/>
      <c r="L689" s="111"/>
      <c r="M689" s="69"/>
    </row>
    <row r="690" spans="1:13" s="74" customFormat="1" ht="12.75" hidden="1" customHeight="1" x14ac:dyDescent="0.25">
      <c r="A690" s="69"/>
      <c r="B690" s="69"/>
      <c r="C690" s="69"/>
      <c r="D690" s="69"/>
      <c r="E690" s="69"/>
      <c r="F690" s="69"/>
      <c r="G690" s="69"/>
      <c r="H690" s="69"/>
      <c r="I690" s="90"/>
      <c r="J690" s="90"/>
      <c r="K690" s="91"/>
      <c r="L690" s="111"/>
      <c r="M690" s="69"/>
    </row>
    <row r="691" spans="1:13" s="74" customFormat="1" ht="12.75" hidden="1" customHeight="1" x14ac:dyDescent="0.25">
      <c r="A691" s="554"/>
      <c r="B691" s="555"/>
      <c r="C691" s="555"/>
      <c r="D691" s="555"/>
      <c r="E691" s="555"/>
      <c r="F691" s="555"/>
      <c r="G691" s="555"/>
      <c r="H691" s="555"/>
      <c r="I691" s="555"/>
      <c r="J691" s="555"/>
      <c r="K691" s="556"/>
      <c r="L691" s="394">
        <f>SUM(L692:L694)</f>
        <v>0</v>
      </c>
      <c r="M691" s="89"/>
    </row>
    <row r="692" spans="1:13" s="74" customFormat="1" ht="12.75" hidden="1" customHeight="1" x14ac:dyDescent="0.25">
      <c r="A692" s="69"/>
      <c r="B692" s="69"/>
      <c r="C692" s="69"/>
      <c r="D692" s="69"/>
      <c r="E692" s="69"/>
      <c r="F692" s="69"/>
      <c r="G692" s="69"/>
      <c r="H692" s="69"/>
      <c r="I692" s="90"/>
      <c r="J692" s="90"/>
      <c r="K692" s="91"/>
      <c r="L692" s="110"/>
      <c r="M692" s="69"/>
    </row>
    <row r="693" spans="1:13" s="74" customFormat="1" ht="12.75" hidden="1" customHeight="1" x14ac:dyDescent="0.25">
      <c r="A693" s="69"/>
      <c r="B693" s="69"/>
      <c r="C693" s="69"/>
      <c r="D693" s="69"/>
      <c r="E693" s="69"/>
      <c r="F693" s="69"/>
      <c r="G693" s="69"/>
      <c r="H693" s="69"/>
      <c r="I693" s="90"/>
      <c r="J693" s="90"/>
      <c r="K693" s="91"/>
      <c r="L693" s="110"/>
      <c r="M693" s="69"/>
    </row>
    <row r="694" spans="1:13" s="74" customFormat="1" ht="12.75" hidden="1" customHeight="1" x14ac:dyDescent="0.25">
      <c r="A694" s="69"/>
      <c r="B694" s="69"/>
      <c r="C694" s="69"/>
      <c r="D694" s="69"/>
      <c r="E694" s="69"/>
      <c r="F694" s="69"/>
      <c r="G694" s="69"/>
      <c r="H694" s="69"/>
      <c r="I694" s="90"/>
      <c r="J694" s="90"/>
      <c r="K694" s="91"/>
      <c r="L694" s="110"/>
      <c r="M694" s="69"/>
    </row>
    <row r="695" spans="1:13" s="74" customFormat="1" ht="12.75" hidden="1" customHeight="1" x14ac:dyDescent="0.25">
      <c r="A695" s="554"/>
      <c r="B695" s="555"/>
      <c r="C695" s="555"/>
      <c r="D695" s="555"/>
      <c r="E695" s="555"/>
      <c r="F695" s="555"/>
      <c r="G695" s="555"/>
      <c r="H695" s="555"/>
      <c r="I695" s="555"/>
      <c r="J695" s="555"/>
      <c r="K695" s="556"/>
      <c r="L695" s="394">
        <f>SUM(L696:L699)</f>
        <v>0</v>
      </c>
      <c r="M695" s="89"/>
    </row>
    <row r="696" spans="1:13" s="74" customFormat="1" ht="12.75" hidden="1" customHeight="1" x14ac:dyDescent="0.25">
      <c r="A696" s="69"/>
      <c r="B696" s="69"/>
      <c r="C696" s="69"/>
      <c r="D696" s="69"/>
      <c r="E696" s="69"/>
      <c r="F696" s="69"/>
      <c r="G696" s="69"/>
      <c r="H696" s="69"/>
      <c r="I696" s="90"/>
      <c r="J696" s="90"/>
      <c r="K696" s="91"/>
      <c r="L696" s="111"/>
      <c r="M696" s="69"/>
    </row>
    <row r="697" spans="1:13" s="74" customFormat="1" ht="12.75" hidden="1" customHeight="1" x14ac:dyDescent="0.25">
      <c r="A697" s="69"/>
      <c r="B697" s="69"/>
      <c r="C697" s="69"/>
      <c r="D697" s="69"/>
      <c r="E697" s="69"/>
      <c r="F697" s="69"/>
      <c r="G697" s="69"/>
      <c r="H697" s="69"/>
      <c r="I697" s="90"/>
      <c r="J697" s="90"/>
      <c r="K697" s="91"/>
      <c r="L697" s="111"/>
      <c r="M697" s="69"/>
    </row>
    <row r="698" spans="1:13" s="74" customFormat="1" ht="12.75" hidden="1" customHeight="1" x14ac:dyDescent="0.25">
      <c r="A698" s="69"/>
      <c r="B698" s="69"/>
      <c r="C698" s="69"/>
      <c r="D698" s="69"/>
      <c r="E698" s="69"/>
      <c r="F698" s="69"/>
      <c r="G698" s="69"/>
      <c r="H698" s="69"/>
      <c r="I698" s="90"/>
      <c r="J698" s="90"/>
      <c r="K698" s="91"/>
      <c r="L698" s="110"/>
      <c r="M698" s="69"/>
    </row>
    <row r="699" spans="1:13" s="74" customFormat="1" ht="12.75" hidden="1" customHeight="1" x14ac:dyDescent="0.25">
      <c r="A699" s="69"/>
      <c r="B699" s="69"/>
      <c r="C699" s="69"/>
      <c r="D699" s="69"/>
      <c r="E699" s="69"/>
      <c r="F699" s="69"/>
      <c r="G699" s="69"/>
      <c r="H699" s="69"/>
      <c r="I699" s="90"/>
      <c r="J699" s="90"/>
      <c r="K699" s="91"/>
      <c r="L699" s="110"/>
      <c r="M699" s="69"/>
    </row>
    <row r="700" spans="1:13" s="74" customFormat="1" ht="12.75" hidden="1" customHeight="1" x14ac:dyDescent="0.25">
      <c r="A700" s="554"/>
      <c r="B700" s="555"/>
      <c r="C700" s="555"/>
      <c r="D700" s="555"/>
      <c r="E700" s="555"/>
      <c r="F700" s="555"/>
      <c r="G700" s="555"/>
      <c r="H700" s="555"/>
      <c r="I700" s="555"/>
      <c r="J700" s="555"/>
      <c r="K700" s="556"/>
      <c r="L700" s="394">
        <f>SUM(L701:L704)</f>
        <v>0</v>
      </c>
      <c r="M700" s="89"/>
    </row>
    <row r="701" spans="1:13" s="74" customFormat="1" ht="12.75" hidden="1" customHeight="1" x14ac:dyDescent="0.25">
      <c r="A701" s="69"/>
      <c r="B701" s="69"/>
      <c r="C701" s="69"/>
      <c r="D701" s="69"/>
      <c r="E701" s="69"/>
      <c r="F701" s="69"/>
      <c r="G701" s="69"/>
      <c r="H701" s="69"/>
      <c r="I701" s="90"/>
      <c r="J701" s="90"/>
      <c r="K701" s="91"/>
      <c r="L701" s="110"/>
      <c r="M701" s="69"/>
    </row>
    <row r="702" spans="1:13" s="74" customFormat="1" ht="12.75" hidden="1" customHeight="1" x14ac:dyDescent="0.25">
      <c r="A702" s="69"/>
      <c r="B702" s="69"/>
      <c r="C702" s="69"/>
      <c r="D702" s="69"/>
      <c r="E702" s="69"/>
      <c r="F702" s="69"/>
      <c r="G702" s="69"/>
      <c r="H702" s="69"/>
      <c r="I702" s="90"/>
      <c r="J702" s="90"/>
      <c r="K702" s="91"/>
      <c r="L702" s="110"/>
      <c r="M702" s="69"/>
    </row>
    <row r="703" spans="1:13" s="74" customFormat="1" ht="12.75" hidden="1" customHeight="1" x14ac:dyDescent="0.25">
      <c r="A703" s="69"/>
      <c r="B703" s="69"/>
      <c r="C703" s="69"/>
      <c r="D703" s="69"/>
      <c r="E703" s="69"/>
      <c r="F703" s="69"/>
      <c r="G703" s="69"/>
      <c r="H703" s="69"/>
      <c r="I703" s="90"/>
      <c r="J703" s="90"/>
      <c r="K703" s="91"/>
      <c r="L703" s="110"/>
      <c r="M703" s="69"/>
    </row>
    <row r="704" spans="1:13" s="74" customFormat="1" ht="12.75" hidden="1" customHeight="1" x14ac:dyDescent="0.25">
      <c r="A704" s="69"/>
      <c r="B704" s="69"/>
      <c r="C704" s="69"/>
      <c r="D704" s="69"/>
      <c r="E704" s="69"/>
      <c r="F704" s="69"/>
      <c r="G704" s="69"/>
      <c r="H704" s="69"/>
      <c r="I704" s="90"/>
      <c r="J704" s="90"/>
      <c r="K704" s="91"/>
      <c r="L704" s="110"/>
      <c r="M704" s="69"/>
    </row>
    <row r="705" spans="1:13" s="74" customFormat="1" ht="12.75" hidden="1" customHeight="1" x14ac:dyDescent="0.25">
      <c r="A705" s="554"/>
      <c r="B705" s="555"/>
      <c r="C705" s="555"/>
      <c r="D705" s="555"/>
      <c r="E705" s="555"/>
      <c r="F705" s="555"/>
      <c r="G705" s="555"/>
      <c r="H705" s="555"/>
      <c r="I705" s="555"/>
      <c r="J705" s="555"/>
      <c r="K705" s="556"/>
      <c r="L705" s="394">
        <f>SUM(L706)</f>
        <v>0</v>
      </c>
      <c r="M705" s="89"/>
    </row>
    <row r="706" spans="1:13" s="74" customFormat="1" ht="12.75" hidden="1" customHeight="1" x14ac:dyDescent="0.25">
      <c r="A706" s="69"/>
      <c r="B706" s="69"/>
      <c r="C706" s="69"/>
      <c r="D706" s="69"/>
      <c r="E706" s="69"/>
      <c r="F706" s="69"/>
      <c r="G706" s="69"/>
      <c r="H706" s="69"/>
      <c r="I706" s="90"/>
      <c r="J706" s="90"/>
      <c r="K706" s="91"/>
      <c r="L706" s="110"/>
      <c r="M706" s="69"/>
    </row>
    <row r="707" spans="1:13" s="74" customFormat="1" ht="12.75" hidden="1" customHeight="1" x14ac:dyDescent="0.25">
      <c r="A707" s="554"/>
      <c r="B707" s="555"/>
      <c r="C707" s="555"/>
      <c r="D707" s="555"/>
      <c r="E707" s="555"/>
      <c r="F707" s="555"/>
      <c r="G707" s="555"/>
      <c r="H707" s="555"/>
      <c r="I707" s="555"/>
      <c r="J707" s="555"/>
      <c r="K707" s="556"/>
      <c r="L707" s="394">
        <f>SUM(L708:L714)</f>
        <v>0</v>
      </c>
      <c r="M707" s="89"/>
    </row>
    <row r="708" spans="1:13" s="74" customFormat="1" ht="12.75" hidden="1" customHeight="1" x14ac:dyDescent="0.25">
      <c r="A708" s="69"/>
      <c r="B708" s="69"/>
      <c r="C708" s="69"/>
      <c r="D708" s="69"/>
      <c r="E708" s="69"/>
      <c r="F708" s="69"/>
      <c r="G708" s="69"/>
      <c r="H708" s="69"/>
      <c r="I708" s="90"/>
      <c r="J708" s="90"/>
      <c r="K708" s="91"/>
      <c r="L708" s="110"/>
      <c r="M708" s="69"/>
    </row>
    <row r="709" spans="1:13" s="74" customFormat="1" ht="12.75" hidden="1" customHeight="1" x14ac:dyDescent="0.25">
      <c r="A709" s="69"/>
      <c r="B709" s="69"/>
      <c r="C709" s="69"/>
      <c r="D709" s="69"/>
      <c r="E709" s="69"/>
      <c r="F709" s="69"/>
      <c r="G709" s="69"/>
      <c r="H709" s="69"/>
      <c r="I709" s="90"/>
      <c r="J709" s="90"/>
      <c r="K709" s="91"/>
      <c r="L709" s="110"/>
      <c r="M709" s="69"/>
    </row>
    <row r="710" spans="1:13" s="74" customFormat="1" ht="12.75" hidden="1" customHeight="1" x14ac:dyDescent="0.25">
      <c r="A710" s="69"/>
      <c r="B710" s="69"/>
      <c r="C710" s="69"/>
      <c r="D710" s="69"/>
      <c r="E710" s="69"/>
      <c r="F710" s="69"/>
      <c r="G710" s="69"/>
      <c r="H710" s="69"/>
      <c r="I710" s="90"/>
      <c r="J710" s="90"/>
      <c r="K710" s="91"/>
      <c r="L710" s="110"/>
      <c r="M710" s="69"/>
    </row>
    <row r="711" spans="1:13" s="74" customFormat="1" ht="12.75" hidden="1" customHeight="1" x14ac:dyDescent="0.25">
      <c r="A711" s="69"/>
      <c r="B711" s="69"/>
      <c r="C711" s="69"/>
      <c r="D711" s="69"/>
      <c r="E711" s="69"/>
      <c r="F711" s="69"/>
      <c r="G711" s="69"/>
      <c r="H711" s="69"/>
      <c r="I711" s="90"/>
      <c r="J711" s="90"/>
      <c r="K711" s="91"/>
      <c r="L711" s="110"/>
      <c r="M711" s="69"/>
    </row>
    <row r="712" spans="1:13" s="74" customFormat="1" ht="12.75" hidden="1" customHeight="1" x14ac:dyDescent="0.25">
      <c r="A712" s="69"/>
      <c r="B712" s="69"/>
      <c r="C712" s="69"/>
      <c r="D712" s="69"/>
      <c r="E712" s="69"/>
      <c r="F712" s="69"/>
      <c r="G712" s="69"/>
      <c r="H712" s="69"/>
      <c r="I712" s="90"/>
      <c r="J712" s="90"/>
      <c r="K712" s="91"/>
      <c r="L712" s="110"/>
      <c r="M712" s="69"/>
    </row>
    <row r="713" spans="1:13" s="74" customFormat="1" ht="12.75" customHeight="1" x14ac:dyDescent="0.25">
      <c r="A713" s="69"/>
      <c r="B713" s="69"/>
      <c r="C713" s="69"/>
      <c r="D713" s="69"/>
      <c r="E713" s="69"/>
      <c r="F713" s="69"/>
      <c r="G713" s="69"/>
      <c r="H713" s="69"/>
      <c r="I713" s="90"/>
      <c r="J713" s="90"/>
      <c r="K713" s="91"/>
      <c r="L713" s="110"/>
      <c r="M713" s="69"/>
    </row>
    <row r="714" spans="1:13" s="74" customFormat="1" ht="12.75" customHeight="1" x14ac:dyDescent="0.25">
      <c r="A714" s="69"/>
      <c r="B714" s="69"/>
      <c r="C714" s="69"/>
      <c r="D714" s="69"/>
      <c r="E714" s="69"/>
      <c r="F714" s="69"/>
      <c r="G714" s="69"/>
      <c r="H714" s="69"/>
      <c r="I714" s="90"/>
      <c r="J714" s="90"/>
      <c r="K714" s="91"/>
      <c r="L714" s="110"/>
      <c r="M714" s="69"/>
    </row>
    <row r="715" spans="1:13" s="74" customFormat="1" ht="12.75" customHeight="1" x14ac:dyDescent="0.25">
      <c r="A715" s="340" t="s">
        <v>34</v>
      </c>
      <c r="B715" s="271"/>
      <c r="C715" s="272"/>
      <c r="D715" s="270"/>
      <c r="E715" s="270"/>
      <c r="F715" s="271"/>
      <c r="G715" s="270"/>
      <c r="H715" s="271"/>
      <c r="I715" s="273"/>
      <c r="J715" s="273"/>
      <c r="K715" s="341"/>
      <c r="L715" s="342">
        <f>L637+L648+L662+L669+L680+L683+L687+L691+L695+L700+L705+L707</f>
        <v>11451.599999999999</v>
      </c>
      <c r="M715" s="156"/>
    </row>
    <row r="716" spans="1:13" s="82" customFormat="1" ht="12.75" customHeight="1" x14ac:dyDescent="0.25">
      <c r="A716" s="276"/>
      <c r="B716" s="123"/>
      <c r="C716" s="124"/>
      <c r="D716" s="277"/>
      <c r="E716" s="276"/>
      <c r="F716" s="123"/>
      <c r="G716" s="276"/>
      <c r="H716" s="123"/>
      <c r="I716" s="277"/>
      <c r="J716" s="277"/>
      <c r="K716" s="125"/>
      <c r="L716" s="127"/>
      <c r="M716" s="205"/>
    </row>
    <row r="717" spans="1:13" s="82" customFormat="1" ht="12.75" customHeight="1" x14ac:dyDescent="0.25">
      <c r="A717" s="558" t="s">
        <v>18</v>
      </c>
      <c r="B717" s="558"/>
      <c r="C717" s="558"/>
      <c r="D717" s="558"/>
      <c r="E717" s="558"/>
      <c r="F717" s="558"/>
      <c r="G717" s="560" t="s">
        <v>19</v>
      </c>
      <c r="H717" s="560"/>
      <c r="I717" s="128"/>
      <c r="J717" s="128"/>
      <c r="K717" s="129"/>
      <c r="L717" s="550" t="s">
        <v>20</v>
      </c>
      <c r="M717" s="550"/>
    </row>
    <row r="718" spans="1:13" s="82" customFormat="1" ht="12.75" customHeight="1" x14ac:dyDescent="0.25">
      <c r="B718" s="83"/>
      <c r="C718" s="84"/>
      <c r="D718" s="475"/>
      <c r="E718" s="122"/>
      <c r="F718" s="130"/>
      <c r="G718" s="131"/>
      <c r="H718" s="130"/>
      <c r="K718" s="132"/>
      <c r="L718" s="126"/>
      <c r="M718" s="130"/>
    </row>
    <row r="719" spans="1:13" s="82" customFormat="1" ht="12.75" customHeight="1" x14ac:dyDescent="0.25">
      <c r="A719" s="558" t="s">
        <v>1246</v>
      </c>
      <c r="B719" s="558"/>
      <c r="C719" s="558"/>
      <c r="D719" s="558"/>
      <c r="E719" s="558"/>
      <c r="F719" s="558"/>
      <c r="G719" s="559" t="s">
        <v>36</v>
      </c>
      <c r="H719" s="559"/>
      <c r="I719" s="279"/>
      <c r="J719" s="279"/>
      <c r="K719" s="133"/>
      <c r="L719" s="559" t="s">
        <v>37</v>
      </c>
      <c r="M719" s="559"/>
    </row>
    <row r="720" spans="1:13" s="82" customFormat="1" ht="12.75" customHeight="1" x14ac:dyDescent="0.25">
      <c r="A720" s="558" t="s">
        <v>1247</v>
      </c>
      <c r="B720" s="558"/>
      <c r="C720" s="558"/>
      <c r="D720" s="558"/>
      <c r="E720" s="558"/>
      <c r="F720" s="558"/>
      <c r="G720" s="550" t="s">
        <v>39</v>
      </c>
      <c r="H720" s="550"/>
      <c r="I720" s="278"/>
      <c r="J720" s="278"/>
      <c r="K720" s="133"/>
      <c r="L720" s="550" t="s">
        <v>40</v>
      </c>
      <c r="M720" s="550"/>
    </row>
    <row r="721" spans="1:14" s="74" customFormat="1" ht="12.75" customHeight="1" x14ac:dyDescent="0.25">
      <c r="A721" s="277"/>
      <c r="B721" s="277"/>
      <c r="C721" s="277"/>
      <c r="D721" s="277"/>
      <c r="E721" s="277"/>
      <c r="F721" s="277"/>
      <c r="G721" s="278"/>
      <c r="H721" s="208"/>
      <c r="I721" s="278"/>
      <c r="J721" s="278"/>
      <c r="K721" s="133"/>
      <c r="L721" s="126"/>
      <c r="M721" s="208"/>
    </row>
    <row r="722" spans="1:14" s="74" customFormat="1" ht="12.75" customHeight="1" x14ac:dyDescent="0.25">
      <c r="A722" s="557" t="s">
        <v>14</v>
      </c>
      <c r="B722" s="557"/>
      <c r="C722" s="557"/>
      <c r="D722" s="557"/>
      <c r="E722" s="557"/>
      <c r="F722" s="70"/>
      <c r="G722" s="71"/>
      <c r="H722" s="83"/>
      <c r="I722" s="279"/>
      <c r="J722" s="279"/>
      <c r="K722" s="72"/>
      <c r="L722" s="73"/>
      <c r="M722" s="164"/>
    </row>
    <row r="723" spans="1:14" s="74" customFormat="1" ht="12.75" customHeight="1" x14ac:dyDescent="0.25">
      <c r="A723" s="75" t="s">
        <v>343</v>
      </c>
      <c r="B723" s="76"/>
      <c r="C723" s="77"/>
      <c r="D723" s="138"/>
      <c r="E723" s="79" t="s">
        <v>339</v>
      </c>
      <c r="F723" s="76"/>
      <c r="G723" s="75" t="s">
        <v>344</v>
      </c>
      <c r="H723" s="209" t="s">
        <v>292</v>
      </c>
      <c r="I723" s="75" t="s">
        <v>345</v>
      </c>
      <c r="J723" s="75"/>
      <c r="K723" s="80"/>
      <c r="L723" s="81"/>
      <c r="M723" s="209" t="s">
        <v>346</v>
      </c>
    </row>
    <row r="724" spans="1:14" s="88" customFormat="1" ht="12.75" customHeight="1" x14ac:dyDescent="0.25">
      <c r="A724" s="82"/>
      <c r="B724" s="83"/>
      <c r="C724" s="84"/>
      <c r="D724" s="279"/>
      <c r="E724" s="140"/>
      <c r="F724" s="83"/>
      <c r="G724" s="71"/>
      <c r="H724" s="179"/>
      <c r="I724" s="140"/>
      <c r="J724" s="140"/>
      <c r="K724" s="72"/>
      <c r="L724" s="141"/>
      <c r="M724" s="164"/>
    </row>
    <row r="725" spans="1:14" s="74" customFormat="1" ht="12.75" customHeight="1" thickBot="1" x14ac:dyDescent="0.3">
      <c r="A725" s="9" t="s">
        <v>2</v>
      </c>
      <c r="B725" s="9" t="s">
        <v>3</v>
      </c>
      <c r="C725" s="85" t="s">
        <v>4</v>
      </c>
      <c r="D725" s="9" t="s">
        <v>5</v>
      </c>
      <c r="E725" s="9" t="s">
        <v>6</v>
      </c>
      <c r="F725" s="9" t="s">
        <v>7</v>
      </c>
      <c r="G725" s="9" t="s">
        <v>8</v>
      </c>
      <c r="H725" s="9" t="s">
        <v>9</v>
      </c>
      <c r="I725" s="9" t="s">
        <v>22</v>
      </c>
      <c r="J725" s="9" t="s">
        <v>10</v>
      </c>
      <c r="K725" s="86" t="s">
        <v>11</v>
      </c>
      <c r="L725" s="87" t="s">
        <v>12</v>
      </c>
      <c r="M725" s="9" t="s">
        <v>13</v>
      </c>
    </row>
    <row r="726" spans="1:14" s="93" customFormat="1" ht="12.75" customHeight="1" x14ac:dyDescent="0.25">
      <c r="A726" s="551" t="s">
        <v>26</v>
      </c>
      <c r="B726" s="552"/>
      <c r="C726" s="552"/>
      <c r="D726" s="552"/>
      <c r="E726" s="552"/>
      <c r="F726" s="552"/>
      <c r="G726" s="552"/>
      <c r="H726" s="552"/>
      <c r="I726" s="552"/>
      <c r="J726" s="552"/>
      <c r="K726" s="553"/>
      <c r="L726" s="109">
        <f>L727</f>
        <v>0</v>
      </c>
      <c r="M726" s="89"/>
    </row>
    <row r="727" spans="1:14" s="74" customFormat="1" ht="12.75" customHeight="1" x14ac:dyDescent="0.25">
      <c r="A727" s="146"/>
      <c r="B727" s="146"/>
      <c r="C727" s="146"/>
      <c r="D727" s="146"/>
      <c r="E727" s="146"/>
      <c r="F727" s="146"/>
      <c r="G727" s="146"/>
      <c r="H727" s="146"/>
      <c r="I727" s="146"/>
      <c r="J727" s="146"/>
      <c r="K727" s="91"/>
      <c r="L727" s="92"/>
      <c r="M727" s="69"/>
      <c r="N727" s="97"/>
    </row>
    <row r="728" spans="1:14" s="74" customFormat="1" ht="12.75" customHeight="1" x14ac:dyDescent="0.25">
      <c r="A728" s="564" t="s">
        <v>27</v>
      </c>
      <c r="B728" s="565"/>
      <c r="C728" s="565"/>
      <c r="D728" s="565"/>
      <c r="E728" s="565"/>
      <c r="F728" s="565"/>
      <c r="G728" s="565"/>
      <c r="H728" s="565"/>
      <c r="I728" s="565"/>
      <c r="J728" s="565"/>
      <c r="K728" s="566"/>
      <c r="L728" s="268">
        <f>L729</f>
        <v>0</v>
      </c>
      <c r="M728" s="89"/>
      <c r="N728" s="97"/>
    </row>
    <row r="729" spans="1:14" s="74" customFormat="1" ht="12.75" customHeight="1" x14ac:dyDescent="0.25">
      <c r="A729" s="98"/>
      <c r="B729" s="99"/>
      <c r="C729" s="100"/>
      <c r="D729" s="100"/>
      <c r="E729" s="108"/>
      <c r="F729" s="103"/>
      <c r="G729" s="150"/>
      <c r="H729" s="103"/>
      <c r="I729" s="145"/>
      <c r="J729" s="145"/>
      <c r="K729" s="106"/>
      <c r="L729" s="107"/>
      <c r="M729" s="103"/>
    </row>
    <row r="730" spans="1:14" s="74" customFormat="1" ht="12.75" customHeight="1" x14ac:dyDescent="0.25">
      <c r="A730" s="98"/>
      <c r="B730" s="99"/>
      <c r="C730" s="100"/>
      <c r="D730" s="100"/>
      <c r="E730" s="108"/>
      <c r="F730" s="103"/>
      <c r="G730" s="150"/>
      <c r="H730" s="103"/>
      <c r="I730" s="145"/>
      <c r="J730" s="145"/>
      <c r="K730" s="106"/>
      <c r="L730" s="107"/>
      <c r="M730" s="103"/>
    </row>
    <row r="731" spans="1:14" s="74" customFormat="1" ht="12.75" customHeight="1" x14ac:dyDescent="0.25">
      <c r="A731" s="98"/>
      <c r="B731" s="99"/>
      <c r="C731" s="100"/>
      <c r="D731" s="100"/>
      <c r="E731" s="108"/>
      <c r="F731" s="103"/>
      <c r="G731" s="150"/>
      <c r="H731" s="103"/>
      <c r="I731" s="145"/>
      <c r="J731" s="145"/>
      <c r="K731" s="106"/>
      <c r="L731" s="107"/>
      <c r="M731" s="103"/>
    </row>
    <row r="732" spans="1:14" s="74" customFormat="1" ht="12.75" customHeight="1" x14ac:dyDescent="0.25">
      <c r="A732" s="98"/>
      <c r="B732" s="99"/>
      <c r="C732" s="100"/>
      <c r="D732" s="100"/>
      <c r="E732" s="108"/>
      <c r="F732" s="103"/>
      <c r="G732" s="150"/>
      <c r="H732" s="103"/>
      <c r="I732" s="145"/>
      <c r="J732" s="145"/>
      <c r="K732" s="106"/>
      <c r="L732" s="107"/>
      <c r="M732" s="103"/>
    </row>
    <row r="733" spans="1:14" s="74" customFormat="1" ht="12.75" customHeight="1" x14ac:dyDescent="0.25">
      <c r="A733" s="98"/>
      <c r="B733" s="99"/>
      <c r="C733" s="100"/>
      <c r="D733" s="100"/>
      <c r="E733" s="108"/>
      <c r="F733" s="103"/>
      <c r="G733" s="150"/>
      <c r="H733" s="103"/>
      <c r="I733" s="145"/>
      <c r="J733" s="145"/>
      <c r="K733" s="106"/>
      <c r="L733" s="107"/>
      <c r="M733" s="103"/>
    </row>
    <row r="734" spans="1:14" s="74" customFormat="1" ht="12.75" customHeight="1" x14ac:dyDescent="0.25">
      <c r="A734" s="98"/>
      <c r="B734" s="99"/>
      <c r="C734" s="100"/>
      <c r="D734" s="100"/>
      <c r="E734" s="108"/>
      <c r="F734" s="103"/>
      <c r="G734" s="150"/>
      <c r="H734" s="103"/>
      <c r="I734" s="145"/>
      <c r="J734" s="145"/>
      <c r="K734" s="106"/>
      <c r="L734" s="107"/>
      <c r="M734" s="103"/>
    </row>
    <row r="735" spans="1:14" s="74" customFormat="1" ht="12.75" customHeight="1" x14ac:dyDescent="0.25">
      <c r="A735" s="98"/>
      <c r="B735" s="99"/>
      <c r="C735" s="100"/>
      <c r="D735" s="100"/>
      <c r="E735" s="108"/>
      <c r="F735" s="103"/>
      <c r="G735" s="150"/>
      <c r="H735" s="103"/>
      <c r="I735" s="145"/>
      <c r="J735" s="145"/>
      <c r="K735" s="106"/>
      <c r="L735" s="107"/>
      <c r="M735" s="103"/>
    </row>
    <row r="736" spans="1:14" s="93" customFormat="1" ht="12.75" customHeight="1" x14ac:dyDescent="0.25">
      <c r="A736" s="554" t="s">
        <v>28</v>
      </c>
      <c r="B736" s="555"/>
      <c r="C736" s="555"/>
      <c r="D736" s="555"/>
      <c r="E736" s="555"/>
      <c r="F736" s="555"/>
      <c r="G736" s="555"/>
      <c r="H736" s="555"/>
      <c r="I736" s="555"/>
      <c r="J736" s="555"/>
      <c r="K736" s="556"/>
      <c r="L736" s="268">
        <f>L737</f>
        <v>0</v>
      </c>
      <c r="M736" s="89"/>
    </row>
    <row r="737" spans="1:13" s="74" customFormat="1" ht="12.75" customHeight="1" x14ac:dyDescent="0.25">
      <c r="A737" s="146"/>
      <c r="B737" s="146"/>
      <c r="C737" s="146"/>
      <c r="D737" s="146"/>
      <c r="E737" s="146"/>
      <c r="F737" s="146"/>
      <c r="G737" s="146"/>
      <c r="H737" s="146"/>
      <c r="I737" s="146"/>
      <c r="J737" s="146"/>
      <c r="K737" s="91"/>
      <c r="L737" s="92"/>
      <c r="M737" s="69"/>
    </row>
    <row r="738" spans="1:13" s="74" customFormat="1" ht="12.75" customHeight="1" thickBot="1" x14ac:dyDescent="0.3">
      <c r="A738" s="112" t="s">
        <v>34</v>
      </c>
      <c r="B738" s="113"/>
      <c r="C738" s="114"/>
      <c r="D738" s="115"/>
      <c r="E738" s="116"/>
      <c r="F738" s="117"/>
      <c r="G738" s="118"/>
      <c r="H738" s="117"/>
      <c r="I738" s="119"/>
      <c r="J738" s="119"/>
      <c r="K738" s="120"/>
      <c r="L738" s="121">
        <f>L726+L728+L736</f>
        <v>0</v>
      </c>
      <c r="M738" s="204"/>
    </row>
    <row r="739" spans="1:13" s="82" customFormat="1" ht="12.75" customHeight="1" x14ac:dyDescent="0.25">
      <c r="A739" s="276"/>
      <c r="B739" s="123"/>
      <c r="C739" s="124"/>
      <c r="D739" s="277"/>
      <c r="E739" s="276"/>
      <c r="F739" s="123"/>
      <c r="G739" s="276"/>
      <c r="H739" s="123"/>
      <c r="I739" s="277"/>
      <c r="J739" s="277"/>
      <c r="K739" s="125"/>
      <c r="L739" s="127"/>
      <c r="M739" s="205"/>
    </row>
    <row r="740" spans="1:13" s="82" customFormat="1" ht="12.75" customHeight="1" x14ac:dyDescent="0.25">
      <c r="A740" s="558" t="s">
        <v>18</v>
      </c>
      <c r="B740" s="558"/>
      <c r="C740" s="558"/>
      <c r="D740" s="558"/>
      <c r="E740" s="558"/>
      <c r="F740" s="558"/>
      <c r="G740" s="560" t="s">
        <v>19</v>
      </c>
      <c r="H740" s="560"/>
      <c r="I740" s="128"/>
      <c r="J740" s="128"/>
      <c r="K740" s="129"/>
      <c r="L740" s="550" t="s">
        <v>20</v>
      </c>
      <c r="M740" s="550"/>
    </row>
    <row r="741" spans="1:13" s="82" customFormat="1" ht="12.75" customHeight="1" x14ac:dyDescent="0.25">
      <c r="B741" s="83"/>
      <c r="C741" s="84"/>
      <c r="D741" s="475"/>
      <c r="E741" s="122"/>
      <c r="F741" s="130"/>
      <c r="G741" s="131"/>
      <c r="H741" s="130"/>
      <c r="K741" s="132"/>
      <c r="L741" s="126"/>
      <c r="M741" s="130"/>
    </row>
    <row r="742" spans="1:13" s="82" customFormat="1" ht="12.75" customHeight="1" x14ac:dyDescent="0.25">
      <c r="A742" s="558" t="s">
        <v>1246</v>
      </c>
      <c r="B742" s="558"/>
      <c r="C742" s="558"/>
      <c r="D742" s="558"/>
      <c r="E742" s="558"/>
      <c r="F742" s="558"/>
      <c r="G742" s="559" t="s">
        <v>36</v>
      </c>
      <c r="H742" s="559"/>
      <c r="I742" s="279"/>
      <c r="J742" s="279"/>
      <c r="K742" s="133"/>
      <c r="L742" s="559" t="s">
        <v>37</v>
      </c>
      <c r="M742" s="559"/>
    </row>
    <row r="743" spans="1:13" s="82" customFormat="1" ht="12.75" customHeight="1" x14ac:dyDescent="0.25">
      <c r="A743" s="558" t="s">
        <v>1247</v>
      </c>
      <c r="B743" s="558"/>
      <c r="C743" s="558"/>
      <c r="D743" s="558"/>
      <c r="E743" s="558"/>
      <c r="F743" s="558"/>
      <c r="G743" s="550" t="s">
        <v>39</v>
      </c>
      <c r="H743" s="550"/>
      <c r="I743" s="278"/>
      <c r="J743" s="278"/>
      <c r="K743" s="133"/>
      <c r="L743" s="550" t="s">
        <v>40</v>
      </c>
      <c r="M743" s="550"/>
    </row>
    <row r="744" spans="1:13" s="74" customFormat="1" ht="12.75" customHeight="1" x14ac:dyDescent="0.25">
      <c r="A744" s="277"/>
      <c r="B744" s="277"/>
      <c r="C744" s="277"/>
      <c r="D744" s="277"/>
      <c r="E744" s="277"/>
      <c r="F744" s="277"/>
      <c r="G744" s="278"/>
      <c r="H744" s="208"/>
      <c r="I744" s="278"/>
      <c r="J744" s="278"/>
      <c r="K744" s="133"/>
      <c r="L744" s="126"/>
      <c r="M744" s="208"/>
    </row>
    <row r="745" spans="1:13" s="74" customFormat="1" ht="12.75" customHeight="1" x14ac:dyDescent="0.25">
      <c r="A745" s="557" t="s">
        <v>14</v>
      </c>
      <c r="B745" s="557"/>
      <c r="C745" s="557"/>
      <c r="D745" s="557"/>
      <c r="E745" s="557"/>
      <c r="F745" s="70"/>
      <c r="G745" s="71"/>
      <c r="H745" s="83"/>
      <c r="I745" s="279"/>
      <c r="J745" s="279"/>
      <c r="K745" s="72"/>
      <c r="L745" s="73"/>
      <c r="M745" s="164"/>
    </row>
    <row r="746" spans="1:13" s="74" customFormat="1" ht="21" customHeight="1" x14ac:dyDescent="0.25">
      <c r="A746" s="79" t="s">
        <v>347</v>
      </c>
      <c r="B746" s="76"/>
      <c r="C746" s="77"/>
      <c r="D746" s="138"/>
      <c r="E746" s="79" t="s">
        <v>348</v>
      </c>
      <c r="F746" s="76"/>
      <c r="G746" s="75" t="s">
        <v>349</v>
      </c>
      <c r="H746" s="209" t="s">
        <v>292</v>
      </c>
      <c r="I746" s="75" t="s">
        <v>350</v>
      </c>
      <c r="J746" s="75"/>
      <c r="K746" s="80"/>
      <c r="L746" s="81"/>
      <c r="M746" s="209" t="s">
        <v>351</v>
      </c>
    </row>
    <row r="747" spans="1:13" s="88" customFormat="1" ht="12.75" customHeight="1" x14ac:dyDescent="0.25">
      <c r="A747" s="82"/>
      <c r="B747" s="83"/>
      <c r="C747" s="84"/>
      <c r="D747" s="279"/>
      <c r="E747" s="140"/>
      <c r="F747" s="83"/>
      <c r="G747" s="71"/>
      <c r="H747" s="179"/>
      <c r="I747" s="140"/>
      <c r="J747" s="140"/>
      <c r="K747" s="72"/>
      <c r="L747" s="141"/>
      <c r="M747" s="164"/>
    </row>
    <row r="748" spans="1:13" s="74" customFormat="1" ht="33.75" customHeight="1" thickBot="1" x14ac:dyDescent="0.3">
      <c r="A748" s="9" t="s">
        <v>2</v>
      </c>
      <c r="B748" s="9" t="s">
        <v>3</v>
      </c>
      <c r="C748" s="85" t="s">
        <v>4</v>
      </c>
      <c r="D748" s="9" t="s">
        <v>5</v>
      </c>
      <c r="E748" s="9" t="s">
        <v>6</v>
      </c>
      <c r="F748" s="9" t="s">
        <v>7</v>
      </c>
      <c r="G748" s="9" t="s">
        <v>8</v>
      </c>
      <c r="H748" s="9" t="s">
        <v>9</v>
      </c>
      <c r="I748" s="9" t="s">
        <v>22</v>
      </c>
      <c r="J748" s="9" t="s">
        <v>10</v>
      </c>
      <c r="K748" s="86" t="s">
        <v>11</v>
      </c>
      <c r="L748" s="87" t="s">
        <v>12</v>
      </c>
      <c r="M748" s="9" t="s">
        <v>13</v>
      </c>
    </row>
    <row r="749" spans="1:13" s="93" customFormat="1" ht="12.75" hidden="1" customHeight="1" x14ac:dyDescent="0.25">
      <c r="A749" s="551" t="s">
        <v>25</v>
      </c>
      <c r="B749" s="552"/>
      <c r="C749" s="552"/>
      <c r="D749" s="552"/>
      <c r="E749" s="552"/>
      <c r="F749" s="552"/>
      <c r="G749" s="552"/>
      <c r="H749" s="552"/>
      <c r="I749" s="552"/>
      <c r="J749" s="552"/>
      <c r="K749" s="553"/>
      <c r="L749" s="109">
        <f>SUM(L750:L755)</f>
        <v>9177.7000000000007</v>
      </c>
      <c r="M749" s="89"/>
    </row>
    <row r="750" spans="1:13" s="93" customFormat="1" ht="21" hidden="1" customHeight="1" x14ac:dyDescent="0.25">
      <c r="A750" s="69" t="s">
        <v>679</v>
      </c>
      <c r="B750" s="69">
        <v>3</v>
      </c>
      <c r="C750" s="69">
        <v>5</v>
      </c>
      <c r="D750" s="69">
        <v>30</v>
      </c>
      <c r="E750" s="69"/>
      <c r="F750" s="69" t="s">
        <v>684</v>
      </c>
      <c r="G750" s="69" t="s">
        <v>886</v>
      </c>
      <c r="H750" s="69" t="s">
        <v>800</v>
      </c>
      <c r="I750" s="90">
        <v>43479</v>
      </c>
      <c r="J750" s="90">
        <v>43479</v>
      </c>
      <c r="K750" s="91" t="s">
        <v>1083</v>
      </c>
      <c r="L750" s="110">
        <v>522</v>
      </c>
      <c r="M750" s="69" t="s">
        <v>1059</v>
      </c>
    </row>
    <row r="751" spans="1:13" s="93" customFormat="1" ht="18.75" hidden="1" customHeight="1" x14ac:dyDescent="0.25">
      <c r="A751" s="69" t="s">
        <v>679</v>
      </c>
      <c r="B751" s="69">
        <v>3</v>
      </c>
      <c r="C751" s="69">
        <v>4</v>
      </c>
      <c r="D751" s="69">
        <v>11</v>
      </c>
      <c r="E751" s="69"/>
      <c r="F751" s="69" t="s">
        <v>680</v>
      </c>
      <c r="G751" s="69" t="s">
        <v>1082</v>
      </c>
      <c r="H751" s="69" t="s">
        <v>800</v>
      </c>
      <c r="I751" s="90">
        <v>43479</v>
      </c>
      <c r="J751" s="90">
        <v>43479</v>
      </c>
      <c r="K751" s="359" t="s">
        <v>1084</v>
      </c>
      <c r="L751" s="110">
        <v>353.8</v>
      </c>
      <c r="M751" s="69" t="s">
        <v>1059</v>
      </c>
    </row>
    <row r="752" spans="1:13" s="93" customFormat="1" ht="30" hidden="1" customHeight="1" x14ac:dyDescent="0.25">
      <c r="A752" s="69" t="s">
        <v>679</v>
      </c>
      <c r="B752" s="69">
        <v>3</v>
      </c>
      <c r="C752" s="69">
        <v>4</v>
      </c>
      <c r="D752" s="69">
        <v>16</v>
      </c>
      <c r="E752" s="69"/>
      <c r="F752" s="69" t="s">
        <v>680</v>
      </c>
      <c r="G752" s="69" t="s">
        <v>1090</v>
      </c>
      <c r="H752" s="69" t="s">
        <v>800</v>
      </c>
      <c r="I752" s="90">
        <v>43479</v>
      </c>
      <c r="J752" s="90">
        <v>43479</v>
      </c>
      <c r="K752" s="359" t="s">
        <v>1091</v>
      </c>
      <c r="L752" s="110">
        <v>3062.4</v>
      </c>
      <c r="M752" s="69" t="s">
        <v>1059</v>
      </c>
    </row>
    <row r="753" spans="1:13" s="93" customFormat="1" ht="30" hidden="1" customHeight="1" x14ac:dyDescent="0.25">
      <c r="A753" s="69" t="s">
        <v>679</v>
      </c>
      <c r="B753" s="69">
        <v>3</v>
      </c>
      <c r="C753" s="69">
        <v>4</v>
      </c>
      <c r="D753" s="69">
        <v>17</v>
      </c>
      <c r="E753" s="69"/>
      <c r="F753" s="69" t="s">
        <v>680</v>
      </c>
      <c r="G753" s="69" t="s">
        <v>1092</v>
      </c>
      <c r="H753" s="69" t="s">
        <v>785</v>
      </c>
      <c r="I753" s="90">
        <v>43488</v>
      </c>
      <c r="J753" s="90">
        <v>43488</v>
      </c>
      <c r="K753" s="359" t="s">
        <v>1093</v>
      </c>
      <c r="L753" s="110">
        <v>420</v>
      </c>
      <c r="M753" s="69" t="s">
        <v>1059</v>
      </c>
    </row>
    <row r="754" spans="1:13" s="93" customFormat="1" ht="47.25" hidden="1" customHeight="1" x14ac:dyDescent="0.25">
      <c r="A754" s="69" t="s">
        <v>679</v>
      </c>
      <c r="B754" s="69">
        <v>3</v>
      </c>
      <c r="C754" s="69">
        <v>5</v>
      </c>
      <c r="D754" s="69">
        <v>24</v>
      </c>
      <c r="E754" s="69"/>
      <c r="F754" s="69" t="s">
        <v>680</v>
      </c>
      <c r="G754" s="69" t="s">
        <v>1095</v>
      </c>
      <c r="H754" s="69" t="s">
        <v>785</v>
      </c>
      <c r="I754" s="90">
        <v>43475</v>
      </c>
      <c r="J754" s="90">
        <v>43475</v>
      </c>
      <c r="K754" s="359" t="s">
        <v>1096</v>
      </c>
      <c r="L754" s="110">
        <v>1019.5</v>
      </c>
      <c r="M754" s="69" t="s">
        <v>1059</v>
      </c>
    </row>
    <row r="755" spans="1:13" s="93" customFormat="1" ht="30" hidden="1" customHeight="1" x14ac:dyDescent="0.25">
      <c r="A755" s="69" t="s">
        <v>679</v>
      </c>
      <c r="B755" s="69">
        <v>3</v>
      </c>
      <c r="C755" s="69">
        <v>11</v>
      </c>
      <c r="D755" s="69">
        <v>49</v>
      </c>
      <c r="E755" s="69"/>
      <c r="F755" s="69" t="s">
        <v>680</v>
      </c>
      <c r="G755" s="69" t="s">
        <v>1102</v>
      </c>
      <c r="H755" s="69" t="s">
        <v>785</v>
      </c>
      <c r="I755" s="90">
        <v>43475</v>
      </c>
      <c r="J755" s="90">
        <v>43475</v>
      </c>
      <c r="K755" s="359" t="s">
        <v>1103</v>
      </c>
      <c r="L755" s="110">
        <v>3800</v>
      </c>
      <c r="M755" s="69" t="s">
        <v>1059</v>
      </c>
    </row>
    <row r="756" spans="1:13" s="93" customFormat="1" ht="12.75" hidden="1" customHeight="1" x14ac:dyDescent="0.25">
      <c r="A756" s="554" t="s">
        <v>140</v>
      </c>
      <c r="B756" s="555"/>
      <c r="C756" s="555"/>
      <c r="D756" s="555"/>
      <c r="E756" s="555"/>
      <c r="F756" s="555"/>
      <c r="G756" s="555"/>
      <c r="H756" s="555"/>
      <c r="I756" s="555"/>
      <c r="J756" s="555"/>
      <c r="K756" s="556"/>
      <c r="L756" s="327">
        <f>SUM(L757:L760)</f>
        <v>14616</v>
      </c>
      <c r="M756" s="89"/>
    </row>
    <row r="757" spans="1:13" s="93" customFormat="1" ht="78.75" hidden="1" customHeight="1" x14ac:dyDescent="0.25">
      <c r="A757" s="69" t="s">
        <v>679</v>
      </c>
      <c r="B757" s="69">
        <v>4</v>
      </c>
      <c r="C757" s="69">
        <v>5</v>
      </c>
      <c r="D757" s="69" t="s">
        <v>1174</v>
      </c>
      <c r="E757" s="69"/>
      <c r="F757" s="69" t="s">
        <v>684</v>
      </c>
      <c r="G757" s="69" t="s">
        <v>1179</v>
      </c>
      <c r="H757" s="69" t="s">
        <v>1180</v>
      </c>
      <c r="I757" s="90">
        <v>43532</v>
      </c>
      <c r="J757" s="90">
        <v>43532</v>
      </c>
      <c r="K757" s="91">
        <v>262</v>
      </c>
      <c r="L757" s="110">
        <v>14616</v>
      </c>
      <c r="M757" s="69" t="s">
        <v>1127</v>
      </c>
    </row>
    <row r="758" spans="1:13" s="93" customFormat="1" ht="12.75" hidden="1" customHeight="1" x14ac:dyDescent="0.25">
      <c r="A758" s="69"/>
      <c r="B758" s="69"/>
      <c r="C758" s="69"/>
      <c r="D758" s="69"/>
      <c r="E758" s="69"/>
      <c r="F758" s="69"/>
      <c r="G758" s="69"/>
      <c r="H758" s="69"/>
      <c r="I758" s="90"/>
      <c r="J758" s="90"/>
      <c r="K758" s="91"/>
      <c r="L758" s="110"/>
      <c r="M758" s="69"/>
    </row>
    <row r="759" spans="1:13" s="93" customFormat="1" ht="5.25" hidden="1" customHeight="1" x14ac:dyDescent="0.25">
      <c r="A759" s="69"/>
      <c r="B759" s="69"/>
      <c r="C759" s="69"/>
      <c r="D759" s="69"/>
      <c r="E759" s="69"/>
      <c r="F759" s="69"/>
      <c r="G759" s="69"/>
      <c r="H759" s="69"/>
      <c r="I759" s="90"/>
      <c r="J759" s="90"/>
      <c r="K759" s="91"/>
      <c r="L759" s="110"/>
      <c r="M759" s="69"/>
    </row>
    <row r="760" spans="1:13" s="93" customFormat="1" ht="12.75" hidden="1" customHeight="1" thickBot="1" x14ac:dyDescent="0.3">
      <c r="A760" s="69"/>
      <c r="B760" s="69"/>
      <c r="C760" s="69"/>
      <c r="D760" s="69"/>
      <c r="E760" s="69"/>
      <c r="F760" s="69"/>
      <c r="G760" s="69"/>
      <c r="H760" s="69"/>
      <c r="I760" s="90"/>
      <c r="J760" s="90"/>
      <c r="K760" s="91"/>
      <c r="L760" s="110"/>
      <c r="M760" s="69"/>
    </row>
    <row r="761" spans="1:13" s="93" customFormat="1" ht="12.75" hidden="1" customHeight="1" x14ac:dyDescent="0.25">
      <c r="A761" s="551" t="s">
        <v>27</v>
      </c>
      <c r="B761" s="552"/>
      <c r="C761" s="552"/>
      <c r="D761" s="552"/>
      <c r="E761" s="552"/>
      <c r="F761" s="552"/>
      <c r="G761" s="552"/>
      <c r="H761" s="552"/>
      <c r="I761" s="552"/>
      <c r="J761" s="552"/>
      <c r="K761" s="553"/>
      <c r="L761" s="309">
        <f>SUM(L762:L768)</f>
        <v>5429.4</v>
      </c>
      <c r="M761" s="89"/>
    </row>
    <row r="762" spans="1:13" s="93" customFormat="1" ht="33" hidden="1" customHeight="1" x14ac:dyDescent="0.25">
      <c r="A762" s="146" t="s">
        <v>679</v>
      </c>
      <c r="B762" s="146">
        <v>5</v>
      </c>
      <c r="C762" s="146">
        <v>9</v>
      </c>
      <c r="D762" s="146" t="s">
        <v>1269</v>
      </c>
      <c r="E762" s="146"/>
      <c r="F762" s="146" t="s">
        <v>680</v>
      </c>
      <c r="G762" s="146" t="s">
        <v>1270</v>
      </c>
      <c r="H762" s="146" t="s">
        <v>1271</v>
      </c>
      <c r="I762" s="166">
        <v>43586</v>
      </c>
      <c r="J762" s="166">
        <v>43586</v>
      </c>
      <c r="K762" s="91" t="s">
        <v>1272</v>
      </c>
      <c r="L762" s="92">
        <v>3248</v>
      </c>
      <c r="M762" s="69" t="s">
        <v>1127</v>
      </c>
    </row>
    <row r="763" spans="1:13" s="93" customFormat="1" ht="25.5" hidden="1" customHeight="1" x14ac:dyDescent="0.25">
      <c r="A763" s="69" t="s">
        <v>679</v>
      </c>
      <c r="B763" s="69">
        <v>5</v>
      </c>
      <c r="C763" s="69">
        <v>13</v>
      </c>
      <c r="D763" s="69" t="s">
        <v>1283</v>
      </c>
      <c r="E763" s="69"/>
      <c r="F763" s="69" t="s">
        <v>1202</v>
      </c>
      <c r="G763" s="69" t="s">
        <v>1284</v>
      </c>
      <c r="H763" s="69" t="s">
        <v>1285</v>
      </c>
      <c r="I763" s="90">
        <v>43588</v>
      </c>
      <c r="J763" s="90">
        <v>43588</v>
      </c>
      <c r="K763" s="91">
        <v>15055</v>
      </c>
      <c r="L763" s="110">
        <v>685</v>
      </c>
      <c r="M763" s="69" t="s">
        <v>1286</v>
      </c>
    </row>
    <row r="764" spans="1:13" s="93" customFormat="1" ht="24.75" hidden="1" customHeight="1" x14ac:dyDescent="0.25">
      <c r="A764" s="69" t="s">
        <v>679</v>
      </c>
      <c r="B764" s="69">
        <v>5</v>
      </c>
      <c r="C764" s="69">
        <v>22</v>
      </c>
      <c r="D764" s="69" t="s">
        <v>1287</v>
      </c>
      <c r="E764" s="69"/>
      <c r="F764" s="69" t="s">
        <v>1288</v>
      </c>
      <c r="G764" s="69" t="s">
        <v>1289</v>
      </c>
      <c r="H764" s="69" t="s">
        <v>1290</v>
      </c>
      <c r="I764" s="90">
        <v>43575</v>
      </c>
      <c r="J764" s="90">
        <v>43575</v>
      </c>
      <c r="K764" s="91">
        <v>690</v>
      </c>
      <c r="L764" s="110">
        <v>568.4</v>
      </c>
      <c r="M764" s="69" t="s">
        <v>1127</v>
      </c>
    </row>
    <row r="765" spans="1:13" s="93" customFormat="1" ht="26.25" hidden="1" customHeight="1" x14ac:dyDescent="0.25">
      <c r="A765" s="69" t="s">
        <v>679</v>
      </c>
      <c r="B765" s="69">
        <v>5</v>
      </c>
      <c r="C765" s="69">
        <v>30</v>
      </c>
      <c r="D765" s="69" t="s">
        <v>1308</v>
      </c>
      <c r="E765" s="69"/>
      <c r="F765" s="69" t="s">
        <v>684</v>
      </c>
      <c r="G765" s="69" t="s">
        <v>1309</v>
      </c>
      <c r="H765" s="69" t="s">
        <v>841</v>
      </c>
      <c r="I765" s="90">
        <v>43558</v>
      </c>
      <c r="J765" s="90">
        <v>43558</v>
      </c>
      <c r="K765" s="91">
        <v>278</v>
      </c>
      <c r="L765" s="110">
        <v>928</v>
      </c>
      <c r="M765" s="69" t="s">
        <v>1127</v>
      </c>
    </row>
    <row r="766" spans="1:13" s="93" customFormat="1" ht="12.75" hidden="1" customHeight="1" x14ac:dyDescent="0.25">
      <c r="A766" s="69"/>
      <c r="B766" s="69"/>
      <c r="C766" s="69"/>
      <c r="D766" s="69"/>
      <c r="E766" s="69"/>
      <c r="F766" s="69"/>
      <c r="G766" s="69"/>
      <c r="H766" s="69"/>
      <c r="I766" s="90"/>
      <c r="J766" s="90"/>
      <c r="K766" s="91"/>
      <c r="L766" s="110"/>
      <c r="M766" s="69"/>
    </row>
    <row r="767" spans="1:13" s="93" customFormat="1" ht="12.75" hidden="1" customHeight="1" x14ac:dyDescent="0.25">
      <c r="A767" s="69"/>
      <c r="B767" s="69"/>
      <c r="C767" s="69"/>
      <c r="D767" s="69"/>
      <c r="E767" s="69"/>
      <c r="F767" s="69"/>
      <c r="G767" s="69"/>
      <c r="H767" s="69"/>
      <c r="I767" s="90"/>
      <c r="J767" s="90"/>
      <c r="K767" s="91"/>
      <c r="L767" s="110"/>
      <c r="M767" s="69"/>
    </row>
    <row r="768" spans="1:13" s="93" customFormat="1" ht="12.75" hidden="1" customHeight="1" thickBot="1" x14ac:dyDescent="0.3">
      <c r="A768" s="69"/>
      <c r="B768" s="69"/>
      <c r="C768" s="69"/>
      <c r="D768" s="69"/>
      <c r="E768" s="69"/>
      <c r="F768" s="69"/>
      <c r="G768" s="69"/>
      <c r="H768" s="69"/>
      <c r="I768" s="90"/>
      <c r="J768" s="90"/>
      <c r="K768" s="91"/>
      <c r="L768" s="110"/>
      <c r="M768" s="69"/>
    </row>
    <row r="769" spans="1:16" s="93" customFormat="1" ht="12.75" customHeight="1" x14ac:dyDescent="0.25">
      <c r="A769" s="551" t="s">
        <v>28</v>
      </c>
      <c r="B769" s="552"/>
      <c r="C769" s="552"/>
      <c r="D769" s="552"/>
      <c r="E769" s="552"/>
      <c r="F769" s="552"/>
      <c r="G769" s="552"/>
      <c r="H769" s="552"/>
      <c r="I769" s="552"/>
      <c r="J769" s="552"/>
      <c r="K769" s="553"/>
      <c r="L769" s="309">
        <f>SUM(L770:L780)</f>
        <v>1291</v>
      </c>
      <c r="M769" s="89"/>
    </row>
    <row r="770" spans="1:16" s="93" customFormat="1" ht="24.75" customHeight="1" x14ac:dyDescent="0.25">
      <c r="A770" s="69" t="s">
        <v>679</v>
      </c>
      <c r="B770" s="69">
        <v>6</v>
      </c>
      <c r="C770" s="69">
        <v>19</v>
      </c>
      <c r="D770" s="69" t="s">
        <v>1803</v>
      </c>
      <c r="E770" s="69"/>
      <c r="F770" s="69" t="s">
        <v>684</v>
      </c>
      <c r="G770" s="69" t="s">
        <v>1724</v>
      </c>
      <c r="H770" s="69" t="s">
        <v>1646</v>
      </c>
      <c r="I770" s="90">
        <v>43610</v>
      </c>
      <c r="J770" s="90">
        <v>43610</v>
      </c>
      <c r="K770" s="91">
        <v>1430</v>
      </c>
      <c r="L770" s="110">
        <v>116</v>
      </c>
      <c r="M770" s="69" t="s">
        <v>1127</v>
      </c>
      <c r="N770" s="528" t="s">
        <v>1725</v>
      </c>
    </row>
    <row r="771" spans="1:16" s="93" customFormat="1" ht="71.25" customHeight="1" x14ac:dyDescent="0.25">
      <c r="A771" s="69" t="s">
        <v>679</v>
      </c>
      <c r="B771" s="69">
        <v>6</v>
      </c>
      <c r="C771" s="69">
        <v>8</v>
      </c>
      <c r="D771" s="69" t="s">
        <v>1743</v>
      </c>
      <c r="E771" s="69"/>
      <c r="F771" s="69" t="s">
        <v>684</v>
      </c>
      <c r="G771" s="69" t="s">
        <v>1745</v>
      </c>
      <c r="H771" s="69" t="s">
        <v>791</v>
      </c>
      <c r="I771" s="90">
        <v>43567</v>
      </c>
      <c r="J771" s="90">
        <v>43567</v>
      </c>
      <c r="K771" s="91">
        <v>1377</v>
      </c>
      <c r="L771" s="110">
        <v>267</v>
      </c>
      <c r="M771" s="69" t="s">
        <v>1136</v>
      </c>
      <c r="N771" s="528"/>
      <c r="O771" s="471" t="e">
        <f>#REF!+#REF!+#REF!+#REF!+#REF!+#REF!+#REF!+#REF!+#REF!+#REF!</f>
        <v>#REF!</v>
      </c>
      <c r="P771" s="93">
        <f>232+35</f>
        <v>267</v>
      </c>
    </row>
    <row r="772" spans="1:16" s="93" customFormat="1" ht="36.75" customHeight="1" x14ac:dyDescent="0.25">
      <c r="A772" s="69" t="s">
        <v>679</v>
      </c>
      <c r="B772" s="69">
        <v>6</v>
      </c>
      <c r="C772" s="69">
        <v>8</v>
      </c>
      <c r="D772" s="69" t="s">
        <v>1774</v>
      </c>
      <c r="E772" s="69"/>
      <c r="F772" s="69" t="s">
        <v>1162</v>
      </c>
      <c r="G772" s="69" t="s">
        <v>1776</v>
      </c>
      <c r="H772" s="69" t="s">
        <v>1514</v>
      </c>
      <c r="I772" s="90">
        <v>43557</v>
      </c>
      <c r="J772" s="90">
        <v>43557</v>
      </c>
      <c r="K772" s="91">
        <v>13488</v>
      </c>
      <c r="L772" s="110">
        <v>908</v>
      </c>
      <c r="M772" s="69" t="s">
        <v>1127</v>
      </c>
      <c r="N772" s="528"/>
    </row>
    <row r="773" spans="1:16" s="93" customFormat="1" ht="12.75" customHeight="1" x14ac:dyDescent="0.25">
      <c r="A773" s="69"/>
      <c r="B773" s="69"/>
      <c r="C773" s="69"/>
      <c r="D773" s="69"/>
      <c r="E773" s="69"/>
      <c r="F773" s="69"/>
      <c r="G773" s="69"/>
      <c r="H773" s="69"/>
      <c r="I773" s="90"/>
      <c r="J773" s="90"/>
      <c r="K773" s="91"/>
      <c r="L773" s="110"/>
      <c r="M773" s="69"/>
    </row>
    <row r="774" spans="1:16" s="93" customFormat="1" ht="12.75" customHeight="1" x14ac:dyDescent="0.25">
      <c r="A774" s="69"/>
      <c r="B774" s="69"/>
      <c r="C774" s="69"/>
      <c r="D774" s="69"/>
      <c r="E774" s="69"/>
      <c r="F774" s="69"/>
      <c r="G774" s="69"/>
      <c r="H774" s="69"/>
      <c r="I774" s="90"/>
      <c r="J774" s="90"/>
      <c r="K774" s="91"/>
      <c r="L774" s="110"/>
      <c r="M774" s="69"/>
    </row>
    <row r="775" spans="1:16" s="93" customFormat="1" ht="12.75" hidden="1" customHeight="1" x14ac:dyDescent="0.25">
      <c r="A775" s="69"/>
      <c r="B775" s="69"/>
      <c r="C775" s="69"/>
      <c r="D775" s="69"/>
      <c r="E775" s="69"/>
      <c r="F775" s="69"/>
      <c r="G775" s="69"/>
      <c r="H775" s="69"/>
      <c r="I775" s="90"/>
      <c r="J775" s="90"/>
      <c r="K775" s="91"/>
      <c r="L775" s="110"/>
      <c r="M775" s="69"/>
    </row>
    <row r="776" spans="1:16" s="93" customFormat="1" ht="12.75" hidden="1" customHeight="1" x14ac:dyDescent="0.25">
      <c r="A776" s="69"/>
      <c r="B776" s="69"/>
      <c r="C776" s="69"/>
      <c r="D776" s="69"/>
      <c r="E776" s="69"/>
      <c r="F776" s="69"/>
      <c r="G776" s="69"/>
      <c r="H776" s="69"/>
      <c r="I776" s="90"/>
      <c r="J776" s="90"/>
      <c r="K776" s="91"/>
      <c r="L776" s="110"/>
      <c r="M776" s="69"/>
    </row>
    <row r="777" spans="1:16" s="93" customFormat="1" ht="12.75" hidden="1" customHeight="1" x14ac:dyDescent="0.25">
      <c r="A777" s="69"/>
      <c r="B777" s="69"/>
      <c r="C777" s="69"/>
      <c r="D777" s="69"/>
      <c r="E777" s="69"/>
      <c r="F777" s="69"/>
      <c r="G777" s="69"/>
      <c r="H777" s="69"/>
      <c r="I777" s="90"/>
      <c r="J777" s="90"/>
      <c r="K777" s="91"/>
      <c r="L777" s="110"/>
      <c r="M777" s="69"/>
    </row>
    <row r="778" spans="1:16" s="74" customFormat="1" ht="12.75" hidden="1" customHeight="1" x14ac:dyDescent="0.25">
      <c r="A778" s="69"/>
      <c r="B778" s="69"/>
      <c r="C778" s="69"/>
      <c r="D778" s="69"/>
      <c r="E778" s="69"/>
      <c r="F778" s="69"/>
      <c r="G778" s="69"/>
      <c r="H778" s="69"/>
      <c r="I778" s="90"/>
      <c r="J778" s="90"/>
      <c r="K778" s="91"/>
      <c r="L778" s="110"/>
      <c r="M778" s="69"/>
    </row>
    <row r="779" spans="1:16" s="74" customFormat="1" ht="12.75" hidden="1" customHeight="1" x14ac:dyDescent="0.25">
      <c r="A779" s="69"/>
      <c r="B779" s="69"/>
      <c r="C779" s="69"/>
      <c r="D779" s="69"/>
      <c r="E779" s="69"/>
      <c r="F779" s="69"/>
      <c r="G779" s="69"/>
      <c r="H779" s="69"/>
      <c r="I779" s="90"/>
      <c r="J779" s="90"/>
      <c r="K779" s="91"/>
      <c r="L779" s="110"/>
      <c r="M779" s="69"/>
    </row>
    <row r="780" spans="1:16" s="74" customFormat="1" ht="12.75" hidden="1" customHeight="1" thickBot="1" x14ac:dyDescent="0.3">
      <c r="A780" s="69"/>
      <c r="B780" s="69"/>
      <c r="C780" s="69"/>
      <c r="D780" s="69"/>
      <c r="E780" s="69"/>
      <c r="F780" s="69"/>
      <c r="G780" s="69"/>
      <c r="H780" s="69"/>
      <c r="I780" s="90"/>
      <c r="J780" s="90"/>
      <c r="K780" s="91"/>
      <c r="L780" s="110"/>
      <c r="M780" s="69"/>
    </row>
    <row r="781" spans="1:16" s="93" customFormat="1" ht="12.75" hidden="1" customHeight="1" x14ac:dyDescent="0.25">
      <c r="A781" s="551" t="s">
        <v>29</v>
      </c>
      <c r="B781" s="552"/>
      <c r="C781" s="552"/>
      <c r="D781" s="552"/>
      <c r="E781" s="552"/>
      <c r="F781" s="552"/>
      <c r="G781" s="552"/>
      <c r="H781" s="552"/>
      <c r="I781" s="552"/>
      <c r="J781" s="552"/>
      <c r="K781" s="553"/>
      <c r="L781" s="309">
        <f>SUM(L782:L786)</f>
        <v>0</v>
      </c>
      <c r="M781" s="89"/>
    </row>
    <row r="782" spans="1:16" s="74" customFormat="1" ht="12.75" hidden="1" customHeight="1" x14ac:dyDescent="0.25">
      <c r="A782" s="69"/>
      <c r="B782" s="69"/>
      <c r="C782" s="69"/>
      <c r="D782" s="69"/>
      <c r="E782" s="69"/>
      <c r="F782" s="69"/>
      <c r="G782" s="69"/>
      <c r="H782" s="69"/>
      <c r="I782" s="90"/>
      <c r="J782" s="90"/>
      <c r="K782" s="91"/>
      <c r="L782" s="110"/>
      <c r="M782" s="69"/>
    </row>
    <row r="783" spans="1:16" s="74" customFormat="1" ht="12.75" hidden="1" customHeight="1" x14ac:dyDescent="0.25">
      <c r="A783" s="69"/>
      <c r="B783" s="69"/>
      <c r="C783" s="69"/>
      <c r="D783" s="69"/>
      <c r="E783" s="69"/>
      <c r="F783" s="69"/>
      <c r="G783" s="69"/>
      <c r="H783" s="69"/>
      <c r="I783" s="90"/>
      <c r="J783" s="90"/>
      <c r="K783" s="91"/>
      <c r="L783" s="110"/>
      <c r="M783" s="69"/>
    </row>
    <row r="784" spans="1:16" s="74" customFormat="1" ht="12.75" hidden="1" customHeight="1" x14ac:dyDescent="0.25">
      <c r="A784" s="69"/>
      <c r="B784" s="69"/>
      <c r="C784" s="69"/>
      <c r="D784" s="69"/>
      <c r="E784" s="69"/>
      <c r="F784" s="69"/>
      <c r="G784" s="69"/>
      <c r="H784" s="69"/>
      <c r="I784" s="90"/>
      <c r="J784" s="90"/>
      <c r="K784" s="91"/>
      <c r="L784" s="110"/>
      <c r="M784" s="69"/>
    </row>
    <row r="785" spans="1:13" s="74" customFormat="1" ht="12.75" hidden="1" customHeight="1" x14ac:dyDescent="0.25">
      <c r="A785" s="69"/>
      <c r="B785" s="69"/>
      <c r="C785" s="69"/>
      <c r="D785" s="69"/>
      <c r="E785" s="69"/>
      <c r="F785" s="69"/>
      <c r="G785" s="69"/>
      <c r="H785" s="69"/>
      <c r="I785" s="90"/>
      <c r="J785" s="90"/>
      <c r="K785" s="90"/>
      <c r="L785" s="110"/>
      <c r="M785" s="69"/>
    </row>
    <row r="786" spans="1:13" s="74" customFormat="1" ht="12.75" hidden="1" customHeight="1" thickBot="1" x14ac:dyDescent="0.3">
      <c r="A786" s="69"/>
      <c r="B786" s="69"/>
      <c r="C786" s="69"/>
      <c r="D786" s="69"/>
      <c r="E786" s="69"/>
      <c r="F786" s="69"/>
      <c r="G786" s="69"/>
      <c r="H786" s="69"/>
      <c r="I786" s="90"/>
      <c r="J786" s="90"/>
      <c r="K786" s="91"/>
      <c r="L786" s="110"/>
      <c r="M786" s="69"/>
    </row>
    <row r="787" spans="1:13" s="93" customFormat="1" ht="12.75" hidden="1" customHeight="1" x14ac:dyDescent="0.25">
      <c r="A787" s="551" t="s">
        <v>30</v>
      </c>
      <c r="B787" s="552"/>
      <c r="C787" s="552"/>
      <c r="D787" s="552"/>
      <c r="E787" s="552"/>
      <c r="F787" s="552"/>
      <c r="G787" s="552"/>
      <c r="H787" s="552"/>
      <c r="I787" s="552"/>
      <c r="J787" s="552"/>
      <c r="K787" s="553"/>
      <c r="L787" s="381">
        <f>SUM(L788:L792)</f>
        <v>0</v>
      </c>
      <c r="M787" s="89"/>
    </row>
    <row r="788" spans="1:13" s="74" customFormat="1" ht="12.75" hidden="1" customHeight="1" x14ac:dyDescent="0.25">
      <c r="A788" s="69"/>
      <c r="B788" s="69"/>
      <c r="C788" s="69"/>
      <c r="D788" s="69"/>
      <c r="E788" s="69"/>
      <c r="F788" s="69"/>
      <c r="G788" s="69"/>
      <c r="H788" s="69"/>
      <c r="I788" s="90"/>
      <c r="J788" s="90"/>
      <c r="K788" s="91"/>
      <c r="L788" s="110"/>
      <c r="M788" s="69"/>
    </row>
    <row r="789" spans="1:13" s="74" customFormat="1" ht="12.75" hidden="1" customHeight="1" x14ac:dyDescent="0.25">
      <c r="A789" s="69"/>
      <c r="B789" s="69"/>
      <c r="C789" s="69"/>
      <c r="D789" s="69"/>
      <c r="E789" s="69"/>
      <c r="F789" s="69"/>
      <c r="G789" s="69"/>
      <c r="H789" s="69"/>
      <c r="I789" s="90"/>
      <c r="J789" s="90"/>
      <c r="K789" s="91"/>
      <c r="L789" s="110"/>
      <c r="M789" s="69"/>
    </row>
    <row r="790" spans="1:13" s="74" customFormat="1" ht="12.75" hidden="1" customHeight="1" x14ac:dyDescent="0.25">
      <c r="A790" s="69"/>
      <c r="B790" s="69"/>
      <c r="C790" s="69"/>
      <c r="D790" s="69"/>
      <c r="E790" s="69"/>
      <c r="F790" s="69"/>
      <c r="G790" s="69"/>
      <c r="H790" s="69"/>
      <c r="I790" s="90"/>
      <c r="J790" s="90"/>
      <c r="K790" s="91"/>
      <c r="L790" s="110"/>
      <c r="M790" s="69"/>
    </row>
    <row r="791" spans="1:13" s="74" customFormat="1" ht="12.75" hidden="1" customHeight="1" x14ac:dyDescent="0.25">
      <c r="A791" s="69"/>
      <c r="B791" s="69"/>
      <c r="C791" s="69"/>
      <c r="D791" s="69"/>
      <c r="E791" s="69"/>
      <c r="F791" s="69"/>
      <c r="G791" s="69"/>
      <c r="H791" s="69"/>
      <c r="I791" s="90"/>
      <c r="J791" s="90"/>
      <c r="K791" s="91"/>
      <c r="L791" s="110"/>
      <c r="M791" s="69"/>
    </row>
    <row r="792" spans="1:13" s="74" customFormat="1" ht="12.75" hidden="1" customHeight="1" thickBot="1" x14ac:dyDescent="0.3">
      <c r="A792" s="69"/>
      <c r="B792" s="69"/>
      <c r="C792" s="69"/>
      <c r="D792" s="69"/>
      <c r="E792" s="69"/>
      <c r="F792" s="69"/>
      <c r="G792" s="69"/>
      <c r="H792" s="69"/>
      <c r="I792" s="90"/>
      <c r="J792" s="90"/>
      <c r="K792" s="91"/>
      <c r="L792" s="110"/>
      <c r="M792" s="69"/>
    </row>
    <row r="793" spans="1:13" s="93" customFormat="1" ht="12.75" hidden="1" customHeight="1" x14ac:dyDescent="0.25">
      <c r="A793" s="551" t="s">
        <v>31</v>
      </c>
      <c r="B793" s="552"/>
      <c r="C793" s="552"/>
      <c r="D793" s="552"/>
      <c r="E793" s="552"/>
      <c r="F793" s="552"/>
      <c r="G793" s="552"/>
      <c r="H793" s="552"/>
      <c r="I793" s="552"/>
      <c r="J793" s="552"/>
      <c r="K793" s="553"/>
      <c r="L793" s="381">
        <f>SUM(L794:L801)</f>
        <v>0</v>
      </c>
      <c r="M793" s="89"/>
    </row>
    <row r="794" spans="1:13" s="74" customFormat="1" ht="12.75" hidden="1" customHeight="1" x14ac:dyDescent="0.25">
      <c r="A794" s="69"/>
      <c r="B794" s="69"/>
      <c r="C794" s="69"/>
      <c r="D794" s="69"/>
      <c r="E794" s="69"/>
      <c r="F794" s="69"/>
      <c r="G794" s="69"/>
      <c r="H794" s="69"/>
      <c r="I794" s="90"/>
      <c r="J794" s="90"/>
      <c r="K794" s="91"/>
      <c r="L794" s="110"/>
      <c r="M794" s="69"/>
    </row>
    <row r="795" spans="1:13" s="74" customFormat="1" ht="12.75" hidden="1" customHeight="1" x14ac:dyDescent="0.25">
      <c r="A795" s="69"/>
      <c r="B795" s="69"/>
      <c r="C795" s="69"/>
      <c r="D795" s="69"/>
      <c r="E795" s="69"/>
      <c r="F795" s="69"/>
      <c r="G795" s="69"/>
      <c r="H795" s="69"/>
      <c r="I795" s="90"/>
      <c r="J795" s="90"/>
      <c r="K795" s="91"/>
      <c r="L795" s="110"/>
      <c r="M795" s="69"/>
    </row>
    <row r="796" spans="1:13" s="74" customFormat="1" ht="12.75" hidden="1" customHeight="1" x14ac:dyDescent="0.15">
      <c r="A796" s="69"/>
      <c r="B796" s="69"/>
      <c r="C796" s="69"/>
      <c r="D796" s="69"/>
      <c r="E796" s="69"/>
      <c r="F796" s="69"/>
      <c r="G796" s="382"/>
      <c r="H796" s="69"/>
      <c r="I796" s="90"/>
      <c r="J796" s="90"/>
      <c r="K796" s="91"/>
      <c r="L796" s="110"/>
      <c r="M796" s="69"/>
    </row>
    <row r="797" spans="1:13" s="74" customFormat="1" ht="12.75" hidden="1" customHeight="1" x14ac:dyDescent="0.25">
      <c r="A797" s="69"/>
      <c r="B797" s="69"/>
      <c r="C797" s="69"/>
      <c r="D797" s="69"/>
      <c r="E797" s="69"/>
      <c r="F797" s="69"/>
      <c r="G797" s="69"/>
      <c r="H797" s="69"/>
      <c r="I797" s="90"/>
      <c r="J797" s="90"/>
      <c r="K797" s="91"/>
      <c r="L797" s="110"/>
      <c r="M797" s="69"/>
    </row>
    <row r="798" spans="1:13" s="74" customFormat="1" ht="12.75" hidden="1" customHeight="1" x14ac:dyDescent="0.25">
      <c r="A798" s="69"/>
      <c r="B798" s="69"/>
      <c r="C798" s="69"/>
      <c r="D798" s="69"/>
      <c r="E798" s="69"/>
      <c r="F798" s="69"/>
      <c r="G798" s="69"/>
      <c r="H798" s="69"/>
      <c r="I798" s="90"/>
      <c r="J798" s="90"/>
      <c r="K798" s="91"/>
      <c r="L798" s="110"/>
      <c r="M798" s="69"/>
    </row>
    <row r="799" spans="1:13" s="74" customFormat="1" ht="12.75" hidden="1" customHeight="1" x14ac:dyDescent="0.25">
      <c r="A799" s="69"/>
      <c r="B799" s="69"/>
      <c r="C799" s="69"/>
      <c r="D799" s="69"/>
      <c r="E799" s="69"/>
      <c r="F799" s="69"/>
      <c r="G799" s="69"/>
      <c r="H799" s="69"/>
      <c r="I799" s="90"/>
      <c r="J799" s="90"/>
      <c r="K799" s="91"/>
      <c r="L799" s="110"/>
      <c r="M799" s="69"/>
    </row>
    <row r="800" spans="1:13" s="74" customFormat="1" ht="12.75" hidden="1" customHeight="1" x14ac:dyDescent="0.25">
      <c r="A800" s="69"/>
      <c r="B800" s="69"/>
      <c r="C800" s="69"/>
      <c r="D800" s="69"/>
      <c r="E800" s="69"/>
      <c r="F800" s="69"/>
      <c r="G800" s="69"/>
      <c r="H800" s="69"/>
      <c r="I800" s="90"/>
      <c r="J800" s="90"/>
      <c r="K800" s="91"/>
      <c r="L800" s="110"/>
      <c r="M800" s="69"/>
    </row>
    <row r="801" spans="1:13" s="74" customFormat="1" ht="12.75" hidden="1" customHeight="1" thickBot="1" x14ac:dyDescent="0.3">
      <c r="A801" s="69"/>
      <c r="B801" s="69"/>
      <c r="C801" s="69"/>
      <c r="D801" s="69"/>
      <c r="E801" s="69"/>
      <c r="F801" s="69"/>
      <c r="G801" s="69"/>
      <c r="H801" s="69"/>
      <c r="I801" s="90"/>
      <c r="J801" s="90"/>
      <c r="K801" s="91"/>
      <c r="L801" s="110"/>
      <c r="M801" s="69"/>
    </row>
    <row r="802" spans="1:13" s="93" customFormat="1" ht="12.75" hidden="1" customHeight="1" x14ac:dyDescent="0.25">
      <c r="A802" s="551" t="s">
        <v>32</v>
      </c>
      <c r="B802" s="552"/>
      <c r="C802" s="552"/>
      <c r="D802" s="552"/>
      <c r="E802" s="552"/>
      <c r="F802" s="552"/>
      <c r="G802" s="552"/>
      <c r="H802" s="552"/>
      <c r="I802" s="552"/>
      <c r="J802" s="552"/>
      <c r="K802" s="553"/>
      <c r="L802" s="381">
        <f>SUM(L803:L804)</f>
        <v>0</v>
      </c>
      <c r="M802" s="89"/>
    </row>
    <row r="803" spans="1:13" s="74" customFormat="1" ht="12.75" hidden="1" customHeight="1" x14ac:dyDescent="0.25">
      <c r="A803" s="69"/>
      <c r="B803" s="69"/>
      <c r="C803" s="69"/>
      <c r="D803" s="69"/>
      <c r="E803" s="69"/>
      <c r="F803" s="69"/>
      <c r="G803" s="69"/>
      <c r="H803" s="69"/>
      <c r="I803" s="90"/>
      <c r="J803" s="90"/>
      <c r="K803" s="91"/>
      <c r="L803" s="110"/>
      <c r="M803" s="69"/>
    </row>
    <row r="804" spans="1:13" s="74" customFormat="1" ht="12.75" hidden="1" customHeight="1" thickBot="1" x14ac:dyDescent="0.3">
      <c r="A804" s="69"/>
      <c r="B804" s="69"/>
      <c r="C804" s="69"/>
      <c r="D804" s="69"/>
      <c r="E804" s="69"/>
      <c r="F804" s="69"/>
      <c r="G804" s="69"/>
      <c r="H804" s="69"/>
      <c r="I804" s="90"/>
      <c r="J804" s="90"/>
      <c r="K804" s="91"/>
      <c r="L804" s="110"/>
      <c r="M804" s="69"/>
    </row>
    <row r="805" spans="1:13" s="93" customFormat="1" ht="12.75" hidden="1" customHeight="1" x14ac:dyDescent="0.25">
      <c r="A805" s="551" t="s">
        <v>61</v>
      </c>
      <c r="B805" s="552"/>
      <c r="C805" s="552"/>
      <c r="D805" s="552"/>
      <c r="E805" s="552"/>
      <c r="F805" s="552"/>
      <c r="G805" s="552"/>
      <c r="H805" s="552"/>
      <c r="I805" s="552"/>
      <c r="J805" s="552"/>
      <c r="K805" s="553"/>
      <c r="L805" s="381">
        <f>SUM(L806:L815)</f>
        <v>0</v>
      </c>
      <c r="M805" s="89"/>
    </row>
    <row r="806" spans="1:13" s="74" customFormat="1" ht="12.75" hidden="1" customHeight="1" x14ac:dyDescent="0.25">
      <c r="A806" s="69"/>
      <c r="B806" s="69"/>
      <c r="C806" s="69"/>
      <c r="D806" s="69"/>
      <c r="E806" s="69"/>
      <c r="F806" s="69"/>
      <c r="G806" s="69"/>
      <c r="H806" s="69"/>
      <c r="I806" s="90"/>
      <c r="J806" s="90"/>
      <c r="K806" s="91"/>
      <c r="L806" s="110"/>
      <c r="M806" s="69"/>
    </row>
    <row r="807" spans="1:13" s="93" customFormat="1" ht="12.75" hidden="1" customHeight="1" x14ac:dyDescent="0.25">
      <c r="A807" s="69"/>
      <c r="B807" s="69"/>
      <c r="C807" s="69"/>
      <c r="D807" s="69"/>
      <c r="E807" s="69"/>
      <c r="F807" s="69"/>
      <c r="G807" s="69"/>
      <c r="H807" s="69"/>
      <c r="I807" s="90"/>
      <c r="J807" s="90"/>
      <c r="K807" s="91"/>
      <c r="L807" s="110"/>
      <c r="M807" s="69"/>
    </row>
    <row r="808" spans="1:13" s="93" customFormat="1" ht="12.75" hidden="1" customHeight="1" x14ac:dyDescent="0.25">
      <c r="A808" s="69"/>
      <c r="B808" s="69"/>
      <c r="C808" s="69"/>
      <c r="D808" s="69"/>
      <c r="E808" s="69"/>
      <c r="F808" s="69"/>
      <c r="G808" s="69"/>
      <c r="H808" s="69"/>
      <c r="I808" s="90"/>
      <c r="J808" s="90"/>
      <c r="K808" s="91"/>
      <c r="L808" s="110"/>
      <c r="M808" s="69"/>
    </row>
    <row r="809" spans="1:13" s="93" customFormat="1" ht="12.75" hidden="1" customHeight="1" x14ac:dyDescent="0.25">
      <c r="A809" s="69"/>
      <c r="B809" s="69"/>
      <c r="C809" s="69"/>
      <c r="D809" s="69"/>
      <c r="E809" s="69"/>
      <c r="F809" s="69"/>
      <c r="G809" s="69"/>
      <c r="H809" s="69"/>
      <c r="I809" s="90"/>
      <c r="J809" s="90"/>
      <c r="K809" s="91"/>
      <c r="L809" s="110"/>
      <c r="M809" s="69"/>
    </row>
    <row r="810" spans="1:13" s="74" customFormat="1" ht="12.75" hidden="1" customHeight="1" x14ac:dyDescent="0.25">
      <c r="A810" s="69"/>
      <c r="B810" s="69"/>
      <c r="C810" s="69"/>
      <c r="D810" s="69"/>
      <c r="E810" s="69"/>
      <c r="F810" s="69"/>
      <c r="G810" s="69"/>
      <c r="H810" s="69"/>
      <c r="I810" s="90"/>
      <c r="J810" s="90"/>
      <c r="K810" s="91"/>
      <c r="L810" s="110"/>
      <c r="M810" s="69"/>
    </row>
    <row r="811" spans="1:13" s="74" customFormat="1" ht="12.75" hidden="1" customHeight="1" x14ac:dyDescent="0.25">
      <c r="A811" s="69"/>
      <c r="B811" s="69"/>
      <c r="C811" s="69"/>
      <c r="D811" s="69"/>
      <c r="E811" s="69"/>
      <c r="F811" s="69"/>
      <c r="G811" s="69"/>
      <c r="H811" s="69"/>
      <c r="I811" s="90"/>
      <c r="J811" s="90"/>
      <c r="K811" s="91"/>
      <c r="L811" s="110"/>
      <c r="M811" s="69"/>
    </row>
    <row r="812" spans="1:13" s="74" customFormat="1" ht="12.75" hidden="1" customHeight="1" x14ac:dyDescent="0.25">
      <c r="A812" s="69"/>
      <c r="B812" s="69"/>
      <c r="C812" s="69"/>
      <c r="D812" s="69"/>
      <c r="E812" s="69"/>
      <c r="F812" s="69"/>
      <c r="G812" s="69"/>
      <c r="H812" s="69"/>
      <c r="I812" s="90"/>
      <c r="J812" s="90"/>
      <c r="K812" s="91"/>
      <c r="L812" s="110"/>
      <c r="M812" s="69"/>
    </row>
    <row r="813" spans="1:13" s="74" customFormat="1" ht="12.75" hidden="1" customHeight="1" x14ac:dyDescent="0.25">
      <c r="A813" s="69"/>
      <c r="B813" s="69"/>
      <c r="C813" s="69"/>
      <c r="D813" s="69"/>
      <c r="E813" s="69"/>
      <c r="F813" s="69"/>
      <c r="G813" s="69"/>
      <c r="H813" s="69"/>
      <c r="I813" s="90"/>
      <c r="J813" s="90"/>
      <c r="K813" s="91"/>
      <c r="L813" s="110"/>
      <c r="M813" s="69"/>
    </row>
    <row r="814" spans="1:13" s="74" customFormat="1" ht="12.75" hidden="1" customHeight="1" x14ac:dyDescent="0.25">
      <c r="A814" s="69"/>
      <c r="B814" s="69"/>
      <c r="C814" s="69"/>
      <c r="D814" s="69"/>
      <c r="E814" s="69"/>
      <c r="F814" s="69"/>
      <c r="G814" s="69"/>
      <c r="H814" s="69"/>
      <c r="I814" s="90"/>
      <c r="J814" s="90"/>
      <c r="K814" s="91"/>
      <c r="L814" s="110"/>
      <c r="M814" s="69"/>
    </row>
    <row r="815" spans="1:13" s="74" customFormat="1" ht="12.75" customHeight="1" x14ac:dyDescent="0.25">
      <c r="A815" s="69"/>
      <c r="B815" s="69"/>
      <c r="C815" s="69"/>
      <c r="D815" s="69"/>
      <c r="E815" s="69"/>
      <c r="F815" s="69"/>
      <c r="G815" s="69"/>
      <c r="H815" s="69"/>
      <c r="I815" s="90"/>
      <c r="J815" s="90"/>
      <c r="K815" s="91"/>
      <c r="L815" s="110"/>
      <c r="M815" s="69"/>
    </row>
    <row r="816" spans="1:13" s="74" customFormat="1" ht="12.75" customHeight="1" x14ac:dyDescent="0.25">
      <c r="A816" s="340" t="s">
        <v>34</v>
      </c>
      <c r="B816" s="271"/>
      <c r="C816" s="272"/>
      <c r="D816" s="270"/>
      <c r="E816" s="270"/>
      <c r="F816" s="271"/>
      <c r="G816" s="270"/>
      <c r="H816" s="271"/>
      <c r="I816" s="273"/>
      <c r="J816" s="273"/>
      <c r="K816" s="341"/>
      <c r="L816" s="342">
        <f>L749+L756+L761+L769+L781+L787+L793+L802+L805</f>
        <v>30514.1</v>
      </c>
      <c r="M816" s="156"/>
    </row>
    <row r="817" spans="1:13" s="82" customFormat="1" ht="12.75" customHeight="1" x14ac:dyDescent="0.25">
      <c r="A817" s="276"/>
      <c r="B817" s="123"/>
      <c r="C817" s="124"/>
      <c r="D817" s="277"/>
      <c r="E817" s="276"/>
      <c r="F817" s="123"/>
      <c r="G817" s="276"/>
      <c r="H817" s="123"/>
      <c r="I817" s="277"/>
      <c r="J817" s="277"/>
      <c r="K817" s="125"/>
      <c r="L817" s="127"/>
      <c r="M817" s="205"/>
    </row>
    <row r="818" spans="1:13" s="82" customFormat="1" ht="12.75" customHeight="1" x14ac:dyDescent="0.25">
      <c r="A818" s="558" t="s">
        <v>18</v>
      </c>
      <c r="B818" s="558"/>
      <c r="C818" s="558"/>
      <c r="D818" s="558"/>
      <c r="E818" s="558"/>
      <c r="F818" s="558"/>
      <c r="G818" s="560" t="s">
        <v>19</v>
      </c>
      <c r="H818" s="560"/>
      <c r="I818" s="128"/>
      <c r="J818" s="128"/>
      <c r="K818" s="129"/>
      <c r="L818" s="550" t="s">
        <v>20</v>
      </c>
      <c r="M818" s="550"/>
    </row>
    <row r="819" spans="1:13" s="82" customFormat="1" ht="12.75" customHeight="1" x14ac:dyDescent="0.25">
      <c r="B819" s="83"/>
      <c r="C819" s="84"/>
      <c r="D819" s="475"/>
      <c r="E819" s="122"/>
      <c r="F819" s="130"/>
      <c r="G819" s="131"/>
      <c r="H819" s="130"/>
      <c r="K819" s="132"/>
      <c r="L819" s="126"/>
      <c r="M819" s="130"/>
    </row>
    <row r="820" spans="1:13" s="82" customFormat="1" ht="12.75" customHeight="1" x14ac:dyDescent="0.25">
      <c r="A820" s="558" t="s">
        <v>1246</v>
      </c>
      <c r="B820" s="558"/>
      <c r="C820" s="558"/>
      <c r="D820" s="558"/>
      <c r="E820" s="558"/>
      <c r="F820" s="558"/>
      <c r="G820" s="559" t="s">
        <v>36</v>
      </c>
      <c r="H820" s="559"/>
      <c r="I820" s="279"/>
      <c r="J820" s="279"/>
      <c r="K820" s="133"/>
      <c r="L820" s="559" t="s">
        <v>37</v>
      </c>
      <c r="M820" s="559"/>
    </row>
    <row r="821" spans="1:13" s="82" customFormat="1" ht="12.75" customHeight="1" x14ac:dyDescent="0.25">
      <c r="A821" s="558" t="s">
        <v>1247</v>
      </c>
      <c r="B821" s="558"/>
      <c r="C821" s="558"/>
      <c r="D821" s="558"/>
      <c r="E821" s="558"/>
      <c r="F821" s="558"/>
      <c r="G821" s="550" t="s">
        <v>39</v>
      </c>
      <c r="H821" s="550"/>
      <c r="I821" s="278"/>
      <c r="J821" s="278"/>
      <c r="K821" s="133"/>
      <c r="L821" s="550" t="s">
        <v>40</v>
      </c>
      <c r="M821" s="550"/>
    </row>
    <row r="822" spans="1:13" s="74" customFormat="1" ht="12.75" customHeight="1" x14ac:dyDescent="0.25">
      <c r="A822" s="277"/>
      <c r="B822" s="277"/>
      <c r="C822" s="277"/>
      <c r="D822" s="277"/>
      <c r="E822" s="277"/>
      <c r="F822" s="277"/>
      <c r="G822" s="278"/>
      <c r="H822" s="208"/>
      <c r="I822" s="278"/>
      <c r="J822" s="278"/>
      <c r="K822" s="133"/>
      <c r="L822" s="126"/>
      <c r="M822" s="208"/>
    </row>
    <row r="823" spans="1:13" s="74" customFormat="1" ht="12.75" customHeight="1" x14ac:dyDescent="0.25">
      <c r="A823" s="557" t="s">
        <v>14</v>
      </c>
      <c r="B823" s="557"/>
      <c r="C823" s="557"/>
      <c r="D823" s="557"/>
      <c r="E823" s="557"/>
      <c r="F823" s="70"/>
      <c r="G823" s="71"/>
      <c r="H823" s="83"/>
      <c r="I823" s="279"/>
      <c r="J823" s="279"/>
      <c r="K823" s="72"/>
      <c r="L823" s="73"/>
      <c r="M823" s="164"/>
    </row>
    <row r="824" spans="1:13" s="74" customFormat="1" ht="18.75" customHeight="1" x14ac:dyDescent="0.25">
      <c r="A824" s="79" t="s">
        <v>352</v>
      </c>
      <c r="B824" s="76"/>
      <c r="C824" s="77"/>
      <c r="D824" s="138"/>
      <c r="E824" s="79" t="s">
        <v>353</v>
      </c>
      <c r="F824" s="76"/>
      <c r="G824" s="75" t="s">
        <v>354</v>
      </c>
      <c r="H824" s="209" t="s">
        <v>292</v>
      </c>
      <c r="I824" s="75" t="s">
        <v>355</v>
      </c>
      <c r="J824" s="75"/>
      <c r="K824" s="80"/>
      <c r="L824" s="81"/>
      <c r="M824" s="209" t="s">
        <v>356</v>
      </c>
    </row>
    <row r="825" spans="1:13" s="88" customFormat="1" ht="12.75" customHeight="1" x14ac:dyDescent="0.25">
      <c r="A825" s="82"/>
      <c r="B825" s="83"/>
      <c r="C825" s="84"/>
      <c r="D825" s="279"/>
      <c r="E825" s="74"/>
      <c r="F825" s="83"/>
      <c r="G825" s="71"/>
      <c r="H825" s="281"/>
      <c r="I825" s="71"/>
      <c r="J825" s="71"/>
      <c r="K825" s="72"/>
      <c r="L825" s="170"/>
      <c r="M825" s="164"/>
    </row>
    <row r="826" spans="1:13" s="74" customFormat="1" ht="48.75" customHeight="1" x14ac:dyDescent="0.25">
      <c r="A826" s="9" t="s">
        <v>2</v>
      </c>
      <c r="B826" s="9" t="s">
        <v>3</v>
      </c>
      <c r="C826" s="85" t="s">
        <v>4</v>
      </c>
      <c r="D826" s="9" t="s">
        <v>5</v>
      </c>
      <c r="E826" s="9" t="s">
        <v>6</v>
      </c>
      <c r="F826" s="9" t="s">
        <v>7</v>
      </c>
      <c r="G826" s="9" t="s">
        <v>8</v>
      </c>
      <c r="H826" s="9" t="s">
        <v>9</v>
      </c>
      <c r="I826" s="9" t="s">
        <v>22</v>
      </c>
      <c r="J826" s="9" t="s">
        <v>10</v>
      </c>
      <c r="K826" s="86" t="s">
        <v>11</v>
      </c>
      <c r="L826" s="312" t="s">
        <v>12</v>
      </c>
      <c r="M826" s="9" t="s">
        <v>13</v>
      </c>
    </row>
    <row r="827" spans="1:13" s="93" customFormat="1" ht="12.75" hidden="1" customHeight="1" x14ac:dyDescent="0.25">
      <c r="A827" s="551" t="s">
        <v>60</v>
      </c>
      <c r="B827" s="552"/>
      <c r="C827" s="552"/>
      <c r="D827" s="552"/>
      <c r="E827" s="552"/>
      <c r="F827" s="552"/>
      <c r="G827" s="552"/>
      <c r="H827" s="552"/>
      <c r="I827" s="552"/>
      <c r="J827" s="552"/>
      <c r="K827" s="553"/>
      <c r="L827" s="309">
        <f>SUM(L828:L831)</f>
        <v>1575</v>
      </c>
      <c r="M827" s="89"/>
    </row>
    <row r="828" spans="1:13" s="93" customFormat="1" ht="26.25" hidden="1" customHeight="1" x14ac:dyDescent="0.25">
      <c r="A828" s="69" t="s">
        <v>679</v>
      </c>
      <c r="B828" s="69">
        <v>3</v>
      </c>
      <c r="C828" s="69">
        <v>12</v>
      </c>
      <c r="D828" s="69">
        <v>54</v>
      </c>
      <c r="E828" s="69"/>
      <c r="F828" s="69" t="s">
        <v>684</v>
      </c>
      <c r="G828" s="69" t="s">
        <v>811</v>
      </c>
      <c r="H828" s="69" t="s">
        <v>791</v>
      </c>
      <c r="I828" s="90">
        <v>43479</v>
      </c>
      <c r="J828" s="90">
        <v>43479</v>
      </c>
      <c r="K828" s="91">
        <v>1300</v>
      </c>
      <c r="L828" s="110">
        <v>116</v>
      </c>
      <c r="M828" s="69" t="s">
        <v>1059</v>
      </c>
    </row>
    <row r="829" spans="1:13" s="93" customFormat="1" ht="21.75" hidden="1" customHeight="1" x14ac:dyDescent="0.25">
      <c r="A829" s="69" t="s">
        <v>679</v>
      </c>
      <c r="B829" s="69">
        <v>3</v>
      </c>
      <c r="C829" s="69">
        <v>5</v>
      </c>
      <c r="D829" s="69">
        <v>23</v>
      </c>
      <c r="E829" s="69"/>
      <c r="F829" s="69" t="s">
        <v>680</v>
      </c>
      <c r="G829" s="69" t="s">
        <v>1094</v>
      </c>
      <c r="H829" s="69" t="s">
        <v>791</v>
      </c>
      <c r="I829" s="90">
        <v>43479</v>
      </c>
      <c r="J829" s="90">
        <v>43479</v>
      </c>
      <c r="K829" s="91">
        <v>1301</v>
      </c>
      <c r="L829" s="110">
        <v>1044</v>
      </c>
      <c r="M829" s="69" t="s">
        <v>1059</v>
      </c>
    </row>
    <row r="830" spans="1:13" s="93" customFormat="1" ht="21.75" hidden="1" customHeight="1" x14ac:dyDescent="0.25">
      <c r="A830" s="69" t="s">
        <v>679</v>
      </c>
      <c r="B830" s="69">
        <v>3</v>
      </c>
      <c r="C830" s="69">
        <v>26</v>
      </c>
      <c r="D830" s="69">
        <v>103</v>
      </c>
      <c r="E830" s="69"/>
      <c r="F830" s="69" t="s">
        <v>680</v>
      </c>
      <c r="G830" s="69" t="s">
        <v>1113</v>
      </c>
      <c r="H830" s="69" t="s">
        <v>785</v>
      </c>
      <c r="I830" s="90">
        <v>43530</v>
      </c>
      <c r="J830" s="90">
        <v>43530</v>
      </c>
      <c r="K830" s="91">
        <v>13262</v>
      </c>
      <c r="L830" s="110">
        <v>135</v>
      </c>
      <c r="M830" s="69" t="s">
        <v>1059</v>
      </c>
    </row>
    <row r="831" spans="1:13" s="93" customFormat="1" ht="21.75" hidden="1" customHeight="1" thickBot="1" x14ac:dyDescent="0.3">
      <c r="A831" s="69" t="s">
        <v>679</v>
      </c>
      <c r="B831" s="69">
        <v>3</v>
      </c>
      <c r="C831" s="69">
        <v>26</v>
      </c>
      <c r="D831" s="69">
        <v>103</v>
      </c>
      <c r="E831" s="69"/>
      <c r="F831" s="69" t="s">
        <v>680</v>
      </c>
      <c r="G831" s="69" t="s">
        <v>1115</v>
      </c>
      <c r="H831" s="69" t="s">
        <v>785</v>
      </c>
      <c r="I831" s="90">
        <v>43545</v>
      </c>
      <c r="J831" s="90">
        <v>43545</v>
      </c>
      <c r="K831" s="91">
        <v>13130</v>
      </c>
      <c r="L831" s="110">
        <v>280</v>
      </c>
      <c r="M831" s="69" t="s">
        <v>712</v>
      </c>
    </row>
    <row r="832" spans="1:13" s="93" customFormat="1" ht="12.75" hidden="1" customHeight="1" x14ac:dyDescent="0.25">
      <c r="A832" s="551" t="s">
        <v>140</v>
      </c>
      <c r="B832" s="552"/>
      <c r="C832" s="552"/>
      <c r="D832" s="552"/>
      <c r="E832" s="552"/>
      <c r="F832" s="552"/>
      <c r="G832" s="552"/>
      <c r="H832" s="552"/>
      <c r="I832" s="552"/>
      <c r="J832" s="552"/>
      <c r="K832" s="553"/>
      <c r="L832" s="309">
        <f>SUM(L833:L838)</f>
        <v>3060</v>
      </c>
      <c r="M832" s="89"/>
    </row>
    <row r="833" spans="1:13" s="93" customFormat="1" ht="21" hidden="1" customHeight="1" x14ac:dyDescent="0.25">
      <c r="A833" s="69" t="s">
        <v>679</v>
      </c>
      <c r="B833" s="69">
        <v>4</v>
      </c>
      <c r="C833" s="69">
        <v>8</v>
      </c>
      <c r="D833" s="69" t="s">
        <v>1145</v>
      </c>
      <c r="E833" s="69"/>
      <c r="F833" s="69" t="s">
        <v>684</v>
      </c>
      <c r="G833" s="69" t="s">
        <v>811</v>
      </c>
      <c r="H833" s="69" t="s">
        <v>791</v>
      </c>
      <c r="I833" s="90">
        <v>43511</v>
      </c>
      <c r="J833" s="90">
        <v>43511</v>
      </c>
      <c r="K833" s="91">
        <v>1330</v>
      </c>
      <c r="L833" s="110">
        <v>116</v>
      </c>
      <c r="M833" s="69" t="s">
        <v>712</v>
      </c>
    </row>
    <row r="834" spans="1:13" s="93" customFormat="1" ht="22.5" hidden="1" customHeight="1" x14ac:dyDescent="0.25">
      <c r="A834" s="69" t="s">
        <v>679</v>
      </c>
      <c r="B834" s="69">
        <v>4</v>
      </c>
      <c r="C834" s="69">
        <v>5</v>
      </c>
      <c r="D834" s="69" t="s">
        <v>1174</v>
      </c>
      <c r="E834" s="69"/>
      <c r="F834" s="69" t="s">
        <v>684</v>
      </c>
      <c r="G834" s="69" t="s">
        <v>1175</v>
      </c>
      <c r="H834" s="69" t="s">
        <v>841</v>
      </c>
      <c r="I834" s="90">
        <v>43532</v>
      </c>
      <c r="J834" s="90">
        <v>43532</v>
      </c>
      <c r="K834" s="91">
        <v>266</v>
      </c>
      <c r="L834" s="110">
        <v>1508</v>
      </c>
      <c r="M834" s="69" t="s">
        <v>712</v>
      </c>
    </row>
    <row r="835" spans="1:13" s="93" customFormat="1" ht="28.5" hidden="1" customHeight="1" x14ac:dyDescent="0.25">
      <c r="A835" s="69" t="s">
        <v>679</v>
      </c>
      <c r="B835" s="69">
        <v>4</v>
      </c>
      <c r="C835" s="69">
        <v>5</v>
      </c>
      <c r="D835" s="69" t="s">
        <v>1174</v>
      </c>
      <c r="E835" s="69"/>
      <c r="F835" s="69" t="s">
        <v>684</v>
      </c>
      <c r="G835" s="69" t="s">
        <v>1178</v>
      </c>
      <c r="H835" s="69" t="s">
        <v>841</v>
      </c>
      <c r="I835" s="90">
        <v>43518</v>
      </c>
      <c r="J835" s="90">
        <v>43518</v>
      </c>
      <c r="K835" s="91">
        <v>250</v>
      </c>
      <c r="L835" s="110">
        <v>696</v>
      </c>
      <c r="M835" s="69" t="s">
        <v>712</v>
      </c>
    </row>
    <row r="836" spans="1:13" s="93" customFormat="1" ht="24" hidden="1" customHeight="1" x14ac:dyDescent="0.25">
      <c r="A836" s="69" t="s">
        <v>679</v>
      </c>
      <c r="B836" s="69">
        <v>4</v>
      </c>
      <c r="C836" s="69">
        <v>5</v>
      </c>
      <c r="D836" s="69" t="s">
        <v>1186</v>
      </c>
      <c r="E836" s="69"/>
      <c r="F836" s="69" t="s">
        <v>680</v>
      </c>
      <c r="G836" s="69" t="s">
        <v>1187</v>
      </c>
      <c r="H836" s="69" t="s">
        <v>785</v>
      </c>
      <c r="I836" s="90">
        <v>43498</v>
      </c>
      <c r="J836" s="90">
        <v>43498</v>
      </c>
      <c r="K836" s="91">
        <v>13011</v>
      </c>
      <c r="L836" s="110">
        <v>740</v>
      </c>
      <c r="M836" s="69" t="s">
        <v>712</v>
      </c>
    </row>
    <row r="837" spans="1:13" s="93" customFormat="1" ht="12.75" hidden="1" customHeight="1" x14ac:dyDescent="0.25">
      <c r="A837" s="69"/>
      <c r="B837" s="69"/>
      <c r="C837" s="69"/>
      <c r="D837" s="69"/>
      <c r="E837" s="69"/>
      <c r="F837" s="69"/>
      <c r="G837" s="69"/>
      <c r="H837" s="69"/>
      <c r="I837" s="90"/>
      <c r="J837" s="90"/>
      <c r="K837" s="91"/>
      <c r="L837" s="110"/>
      <c r="M837" s="69"/>
    </row>
    <row r="838" spans="1:13" s="93" customFormat="1" ht="12.75" hidden="1" customHeight="1" thickBot="1" x14ac:dyDescent="0.3">
      <c r="A838" s="69"/>
      <c r="B838" s="69"/>
      <c r="C838" s="69"/>
      <c r="D838" s="69"/>
      <c r="E838" s="69"/>
      <c r="F838" s="69"/>
      <c r="G838" s="69"/>
      <c r="H838" s="69"/>
      <c r="I838" s="90"/>
      <c r="J838" s="90"/>
      <c r="K838" s="91"/>
      <c r="L838" s="110"/>
      <c r="M838" s="69"/>
    </row>
    <row r="839" spans="1:13" s="93" customFormat="1" ht="12.75" hidden="1" customHeight="1" x14ac:dyDescent="0.25">
      <c r="A839" s="551" t="s">
        <v>1252</v>
      </c>
      <c r="B839" s="552"/>
      <c r="C839" s="552"/>
      <c r="D839" s="552"/>
      <c r="E839" s="552"/>
      <c r="F839" s="552"/>
      <c r="G839" s="552"/>
      <c r="H839" s="552"/>
      <c r="I839" s="552"/>
      <c r="J839" s="552"/>
      <c r="K839" s="553"/>
      <c r="L839" s="309">
        <f>SUM(L840:L848)</f>
        <v>19430</v>
      </c>
      <c r="M839" s="89"/>
    </row>
    <row r="840" spans="1:13" s="93" customFormat="1" ht="54.75" hidden="1" customHeight="1" x14ac:dyDescent="0.25">
      <c r="A840" s="69" t="s">
        <v>679</v>
      </c>
      <c r="B840" s="69">
        <v>5</v>
      </c>
      <c r="C840" s="69">
        <v>30</v>
      </c>
      <c r="D840" s="69" t="s">
        <v>1253</v>
      </c>
      <c r="E840" s="69"/>
      <c r="F840" s="69" t="s">
        <v>680</v>
      </c>
      <c r="G840" s="69" t="s">
        <v>1254</v>
      </c>
      <c r="H840" s="69" t="s">
        <v>1255</v>
      </c>
      <c r="I840" s="90">
        <v>43565</v>
      </c>
      <c r="J840" s="90">
        <v>43565</v>
      </c>
      <c r="K840" s="359" t="s">
        <v>1256</v>
      </c>
      <c r="L840" s="110">
        <v>823.6</v>
      </c>
      <c r="M840" s="69" t="s">
        <v>712</v>
      </c>
    </row>
    <row r="841" spans="1:13" s="93" customFormat="1" ht="113.25" hidden="1" customHeight="1" x14ac:dyDescent="0.25">
      <c r="A841" s="69" t="s">
        <v>679</v>
      </c>
      <c r="B841" s="69">
        <v>5</v>
      </c>
      <c r="C841" s="69">
        <v>31</v>
      </c>
      <c r="D841" s="69" t="s">
        <v>1292</v>
      </c>
      <c r="E841" s="69"/>
      <c r="F841" s="69" t="s">
        <v>684</v>
      </c>
      <c r="G841" s="69" t="s">
        <v>1293</v>
      </c>
      <c r="H841" s="69" t="s">
        <v>1294</v>
      </c>
      <c r="I841" s="90">
        <v>43602</v>
      </c>
      <c r="J841" s="90">
        <v>43602</v>
      </c>
      <c r="K841" s="91" t="s">
        <v>1295</v>
      </c>
      <c r="L841" s="110">
        <v>4069.28</v>
      </c>
      <c r="M841" s="69" t="s">
        <v>712</v>
      </c>
    </row>
    <row r="842" spans="1:13" s="93" customFormat="1" ht="39.75" hidden="1" customHeight="1" x14ac:dyDescent="0.25">
      <c r="A842" s="69" t="s">
        <v>679</v>
      </c>
      <c r="B842" s="69">
        <v>5</v>
      </c>
      <c r="C842" s="69">
        <v>30</v>
      </c>
      <c r="D842" s="69" t="s">
        <v>1296</v>
      </c>
      <c r="E842" s="69"/>
      <c r="F842" s="69" t="s">
        <v>684</v>
      </c>
      <c r="G842" s="69" t="s">
        <v>1297</v>
      </c>
      <c r="H842" s="69" t="s">
        <v>1255</v>
      </c>
      <c r="I842" s="90">
        <v>43565</v>
      </c>
      <c r="J842" s="90">
        <v>43565</v>
      </c>
      <c r="K842" s="91" t="s">
        <v>1298</v>
      </c>
      <c r="L842" s="110">
        <v>406</v>
      </c>
      <c r="M842" s="69" t="s">
        <v>712</v>
      </c>
    </row>
    <row r="843" spans="1:13" s="93" customFormat="1" ht="20.25" hidden="1" customHeight="1" x14ac:dyDescent="0.25">
      <c r="A843" s="69" t="s">
        <v>679</v>
      </c>
      <c r="B843" s="69">
        <v>5</v>
      </c>
      <c r="C843" s="69">
        <v>30</v>
      </c>
      <c r="D843" s="69" t="s">
        <v>1296</v>
      </c>
      <c r="E843" s="69"/>
      <c r="F843" s="69" t="s">
        <v>684</v>
      </c>
      <c r="G843" s="69" t="s">
        <v>1300</v>
      </c>
      <c r="H843" s="69" t="s">
        <v>1255</v>
      </c>
      <c r="I843" s="90">
        <v>43565</v>
      </c>
      <c r="J843" s="90">
        <v>43565</v>
      </c>
      <c r="K843" s="91" t="s">
        <v>1299</v>
      </c>
      <c r="L843" s="110">
        <v>406</v>
      </c>
      <c r="M843" s="69" t="s">
        <v>712</v>
      </c>
    </row>
    <row r="844" spans="1:13" s="93" customFormat="1" ht="66.75" hidden="1" customHeight="1" x14ac:dyDescent="0.25">
      <c r="A844" s="69" t="s">
        <v>679</v>
      </c>
      <c r="B844" s="69">
        <v>5</v>
      </c>
      <c r="C844" s="69">
        <v>30</v>
      </c>
      <c r="D844" s="69" t="s">
        <v>1304</v>
      </c>
      <c r="E844" s="69"/>
      <c r="F844" s="69" t="s">
        <v>684</v>
      </c>
      <c r="G844" s="69" t="s">
        <v>1305</v>
      </c>
      <c r="H844" s="69" t="s">
        <v>1294</v>
      </c>
      <c r="I844" s="90">
        <v>43602</v>
      </c>
      <c r="J844" s="90">
        <v>43602</v>
      </c>
      <c r="K844" s="91">
        <v>9890</v>
      </c>
      <c r="L844" s="110">
        <v>5510</v>
      </c>
      <c r="M844" s="69" t="s">
        <v>693</v>
      </c>
    </row>
    <row r="845" spans="1:13" s="93" customFormat="1" ht="75" hidden="1" customHeight="1" x14ac:dyDescent="0.25">
      <c r="A845" s="69" t="s">
        <v>679</v>
      </c>
      <c r="B845" s="69">
        <v>5</v>
      </c>
      <c r="C845" s="69">
        <v>30</v>
      </c>
      <c r="D845" s="69" t="s">
        <v>1304</v>
      </c>
      <c r="E845" s="69"/>
      <c r="F845" s="69" t="s">
        <v>684</v>
      </c>
      <c r="G845" s="69" t="s">
        <v>1306</v>
      </c>
      <c r="H845" s="69" t="s">
        <v>1294</v>
      </c>
      <c r="I845" s="90">
        <v>43602</v>
      </c>
      <c r="J845" s="90">
        <v>43602</v>
      </c>
      <c r="K845" s="91">
        <v>6969</v>
      </c>
      <c r="L845" s="110">
        <v>7403.12</v>
      </c>
      <c r="M845" s="69" t="s">
        <v>693</v>
      </c>
    </row>
    <row r="846" spans="1:13" s="93" customFormat="1" ht="24" hidden="1" customHeight="1" x14ac:dyDescent="0.25">
      <c r="A846" s="69" t="s">
        <v>679</v>
      </c>
      <c r="B846" s="69">
        <v>5</v>
      </c>
      <c r="C846" s="69">
        <v>30</v>
      </c>
      <c r="D846" s="69" t="s">
        <v>1308</v>
      </c>
      <c r="E846" s="69"/>
      <c r="F846" s="69" t="s">
        <v>684</v>
      </c>
      <c r="G846" s="69" t="s">
        <v>1310</v>
      </c>
      <c r="H846" s="69" t="s">
        <v>841</v>
      </c>
      <c r="I846" s="90">
        <v>43558</v>
      </c>
      <c r="J846" s="90">
        <v>43558</v>
      </c>
      <c r="K846" s="484">
        <v>275</v>
      </c>
      <c r="L846" s="110">
        <v>812</v>
      </c>
      <c r="M846" s="69" t="s">
        <v>712</v>
      </c>
    </row>
    <row r="847" spans="1:13" s="93" customFormat="1" ht="3" hidden="1" customHeight="1" x14ac:dyDescent="0.25">
      <c r="A847" s="69"/>
      <c r="B847" s="69"/>
      <c r="C847" s="69"/>
      <c r="D847" s="69"/>
      <c r="E847" s="69"/>
      <c r="F847" s="69"/>
      <c r="G847" s="69"/>
      <c r="H847" s="69"/>
      <c r="I847" s="90"/>
      <c r="J847" s="90"/>
      <c r="K847" s="91"/>
      <c r="L847" s="110"/>
      <c r="M847" s="69"/>
    </row>
    <row r="848" spans="1:13" s="93" customFormat="1" ht="12.75" hidden="1" customHeight="1" x14ac:dyDescent="0.25">
      <c r="A848" s="69"/>
      <c r="B848" s="69"/>
      <c r="C848" s="69"/>
      <c r="D848" s="69"/>
      <c r="E848" s="69"/>
      <c r="F848" s="69"/>
      <c r="G848" s="69"/>
      <c r="H848" s="69"/>
      <c r="I848" s="90"/>
      <c r="J848" s="90"/>
      <c r="K848" s="91"/>
      <c r="L848" s="110"/>
      <c r="M848" s="69"/>
    </row>
    <row r="849" spans="1:14" s="93" customFormat="1" ht="12.75" customHeight="1" x14ac:dyDescent="0.25">
      <c r="A849" s="554" t="s">
        <v>640</v>
      </c>
      <c r="B849" s="555"/>
      <c r="C849" s="555"/>
      <c r="D849" s="555"/>
      <c r="E849" s="555"/>
      <c r="F849" s="555"/>
      <c r="G849" s="555"/>
      <c r="H849" s="555"/>
      <c r="I849" s="555"/>
      <c r="J849" s="555"/>
      <c r="K849" s="556"/>
      <c r="L849" s="327">
        <f>SUM(L850:L855)</f>
        <v>2832</v>
      </c>
      <c r="M849" s="89"/>
    </row>
    <row r="850" spans="1:14" s="93" customFormat="1" ht="27.75" customHeight="1" x14ac:dyDescent="0.25">
      <c r="A850" s="69" t="s">
        <v>679</v>
      </c>
      <c r="B850" s="69">
        <v>6</v>
      </c>
      <c r="C850" s="69">
        <v>19</v>
      </c>
      <c r="D850" s="69" t="s">
        <v>1803</v>
      </c>
      <c r="E850" s="69"/>
      <c r="F850" s="69" t="s">
        <v>684</v>
      </c>
      <c r="G850" s="69" t="s">
        <v>1726</v>
      </c>
      <c r="H850" s="90" t="s">
        <v>1646</v>
      </c>
      <c r="I850" s="90">
        <v>43610</v>
      </c>
      <c r="J850" s="90">
        <v>43610</v>
      </c>
      <c r="K850" s="91">
        <v>1430</v>
      </c>
      <c r="L850" s="110">
        <v>116</v>
      </c>
      <c r="M850" s="69" t="s">
        <v>1127</v>
      </c>
      <c r="N850" s="528" t="s">
        <v>1727</v>
      </c>
    </row>
    <row r="851" spans="1:14" s="93" customFormat="1" ht="57" customHeight="1" x14ac:dyDescent="0.25">
      <c r="A851" s="69" t="s">
        <v>679</v>
      </c>
      <c r="B851" s="69">
        <v>6</v>
      </c>
      <c r="C851" s="69">
        <v>8</v>
      </c>
      <c r="D851" s="69" t="s">
        <v>1774</v>
      </c>
      <c r="E851" s="69"/>
      <c r="F851" s="69" t="s">
        <v>1162</v>
      </c>
      <c r="G851" s="69" t="s">
        <v>1778</v>
      </c>
      <c r="H851" s="69" t="s">
        <v>1514</v>
      </c>
      <c r="I851" s="90">
        <v>43556</v>
      </c>
      <c r="J851" s="90">
        <v>43556</v>
      </c>
      <c r="K851" s="91">
        <v>13477</v>
      </c>
      <c r="L851" s="110">
        <v>1631</v>
      </c>
      <c r="M851" s="69" t="s">
        <v>1127</v>
      </c>
      <c r="N851" s="528"/>
    </row>
    <row r="852" spans="1:14" s="93" customFormat="1" ht="42.75" customHeight="1" x14ac:dyDescent="0.25">
      <c r="A852" s="69" t="s">
        <v>679</v>
      </c>
      <c r="B852" s="69">
        <v>6</v>
      </c>
      <c r="C852" s="69">
        <v>27</v>
      </c>
      <c r="D852" s="69" t="s">
        <v>1791</v>
      </c>
      <c r="E852" s="69"/>
      <c r="F852" s="69" t="s">
        <v>1162</v>
      </c>
      <c r="G852" s="69" t="s">
        <v>1793</v>
      </c>
      <c r="H852" s="69" t="s">
        <v>1514</v>
      </c>
      <c r="I852" s="90">
        <v>43594</v>
      </c>
      <c r="J852" s="90">
        <v>43594</v>
      </c>
      <c r="K852" s="91">
        <v>13801</v>
      </c>
      <c r="L852" s="110">
        <v>1085</v>
      </c>
      <c r="M852" s="69" t="s">
        <v>1127</v>
      </c>
      <c r="N852" s="528"/>
    </row>
    <row r="853" spans="1:14" s="93" customFormat="1" ht="12.75" customHeight="1" x14ac:dyDescent="0.25">
      <c r="A853" s="69"/>
      <c r="B853" s="69"/>
      <c r="C853" s="69"/>
      <c r="D853" s="69"/>
      <c r="E853" s="69"/>
      <c r="F853" s="69"/>
      <c r="G853" s="69"/>
      <c r="H853" s="69"/>
      <c r="I853" s="90"/>
      <c r="J853" s="90"/>
      <c r="K853" s="91"/>
      <c r="L853" s="110"/>
      <c r="M853" s="69"/>
    </row>
    <row r="854" spans="1:14" s="93" customFormat="1" ht="12.75" customHeight="1" x14ac:dyDescent="0.25">
      <c r="A854" s="69"/>
      <c r="B854" s="69"/>
      <c r="C854" s="69"/>
      <c r="D854" s="69"/>
      <c r="E854" s="69"/>
      <c r="F854" s="69"/>
      <c r="G854" s="69"/>
      <c r="H854" s="69"/>
      <c r="I854" s="90"/>
      <c r="J854" s="90"/>
      <c r="K854" s="91"/>
      <c r="L854" s="110"/>
      <c r="M854" s="69"/>
    </row>
    <row r="855" spans="1:14" s="93" customFormat="1" ht="12.75" hidden="1" customHeight="1" thickBot="1" x14ac:dyDescent="0.3">
      <c r="A855" s="69"/>
      <c r="B855" s="69"/>
      <c r="C855" s="69"/>
      <c r="D855" s="69"/>
      <c r="E855" s="69"/>
      <c r="F855" s="69"/>
      <c r="G855" s="69"/>
      <c r="H855" s="69"/>
      <c r="I855" s="90"/>
      <c r="J855" s="90"/>
      <c r="K855" s="91"/>
      <c r="L855" s="110"/>
      <c r="M855" s="69"/>
    </row>
    <row r="856" spans="1:14" s="93" customFormat="1" ht="12.75" hidden="1" customHeight="1" x14ac:dyDescent="0.25">
      <c r="A856" s="551" t="s">
        <v>30</v>
      </c>
      <c r="B856" s="552"/>
      <c r="C856" s="552"/>
      <c r="D856" s="552"/>
      <c r="E856" s="552"/>
      <c r="F856" s="552"/>
      <c r="G856" s="552"/>
      <c r="H856" s="552"/>
      <c r="I856" s="552"/>
      <c r="J856" s="552"/>
      <c r="K856" s="553"/>
      <c r="L856" s="381">
        <f>SUM(L857:L858)</f>
        <v>0</v>
      </c>
      <c r="M856" s="89"/>
    </row>
    <row r="857" spans="1:14" s="93" customFormat="1" ht="12.75" hidden="1" customHeight="1" x14ac:dyDescent="0.25">
      <c r="A857" s="69"/>
      <c r="B857" s="69"/>
      <c r="C857" s="69"/>
      <c r="D857" s="69"/>
      <c r="E857" s="69"/>
      <c r="F857" s="69"/>
      <c r="G857" s="69"/>
      <c r="H857" s="69"/>
      <c r="I857" s="90"/>
      <c r="J857" s="90"/>
      <c r="K857" s="91"/>
      <c r="L857" s="110"/>
      <c r="M857" s="69"/>
    </row>
    <row r="858" spans="1:14" s="93" customFormat="1" ht="12.75" hidden="1" customHeight="1" thickBot="1" x14ac:dyDescent="0.3">
      <c r="A858" s="69"/>
      <c r="B858" s="69"/>
      <c r="C858" s="69"/>
      <c r="D858" s="69"/>
      <c r="E858" s="69"/>
      <c r="F858" s="69"/>
      <c r="G858" s="69"/>
      <c r="H858" s="69"/>
      <c r="I858" s="90"/>
      <c r="J858" s="90"/>
      <c r="K858" s="91"/>
      <c r="L858" s="110"/>
      <c r="M858" s="69"/>
    </row>
    <row r="859" spans="1:14" s="93" customFormat="1" ht="12.75" hidden="1" customHeight="1" x14ac:dyDescent="0.25">
      <c r="A859" s="551" t="s">
        <v>31</v>
      </c>
      <c r="B859" s="552"/>
      <c r="C859" s="552"/>
      <c r="D859" s="552"/>
      <c r="E859" s="552"/>
      <c r="F859" s="552"/>
      <c r="G859" s="552"/>
      <c r="H859" s="552"/>
      <c r="I859" s="552"/>
      <c r="J859" s="552"/>
      <c r="K859" s="553"/>
      <c r="L859" s="381">
        <f>SUM(L860:L868)</f>
        <v>0</v>
      </c>
      <c r="M859" s="89"/>
    </row>
    <row r="860" spans="1:14" s="93" customFormat="1" ht="12.75" hidden="1" customHeight="1" x14ac:dyDescent="0.25">
      <c r="A860" s="69"/>
      <c r="B860" s="69"/>
      <c r="C860" s="69"/>
      <c r="D860" s="69"/>
      <c r="E860" s="69"/>
      <c r="F860" s="69"/>
      <c r="G860" s="69"/>
      <c r="H860" s="69"/>
      <c r="I860" s="90"/>
      <c r="J860" s="90"/>
      <c r="K860" s="91"/>
      <c r="L860" s="110"/>
      <c r="M860" s="69"/>
    </row>
    <row r="861" spans="1:14" s="93" customFormat="1" ht="12.75" hidden="1" customHeight="1" x14ac:dyDescent="0.25">
      <c r="A861" s="69"/>
      <c r="B861" s="69"/>
      <c r="C861" s="69"/>
      <c r="D861" s="69"/>
      <c r="E861" s="69"/>
      <c r="F861" s="69"/>
      <c r="G861" s="69"/>
      <c r="H861" s="69"/>
      <c r="I861" s="90"/>
      <c r="J861" s="90"/>
      <c r="K861" s="91"/>
      <c r="L861" s="110"/>
      <c r="M861" s="69"/>
    </row>
    <row r="862" spans="1:14" s="93" customFormat="1" ht="12.75" hidden="1" customHeight="1" x14ac:dyDescent="0.25">
      <c r="A862" s="69"/>
      <c r="B862" s="69"/>
      <c r="C862" s="69"/>
      <c r="D862" s="69"/>
      <c r="E862" s="69"/>
      <c r="F862" s="69"/>
      <c r="G862" s="69"/>
      <c r="H862" s="69"/>
      <c r="I862" s="90"/>
      <c r="J862" s="90"/>
      <c r="K862" s="91"/>
      <c r="L862" s="110"/>
      <c r="M862" s="69"/>
    </row>
    <row r="863" spans="1:14" s="93" customFormat="1" ht="12.75" hidden="1" customHeight="1" x14ac:dyDescent="0.25">
      <c r="A863" s="69"/>
      <c r="B863" s="69"/>
      <c r="C863" s="69"/>
      <c r="D863" s="69"/>
      <c r="E863" s="69"/>
      <c r="F863" s="69"/>
      <c r="G863" s="69"/>
      <c r="H863" s="69"/>
      <c r="I863" s="90"/>
      <c r="J863" s="90"/>
      <c r="K863" s="91"/>
      <c r="L863" s="110"/>
      <c r="M863" s="69"/>
    </row>
    <row r="864" spans="1:14" s="93" customFormat="1" ht="12.75" hidden="1" customHeight="1" x14ac:dyDescent="0.25">
      <c r="A864" s="69"/>
      <c r="B864" s="69"/>
      <c r="C864" s="69"/>
      <c r="D864" s="69"/>
      <c r="E864" s="69"/>
      <c r="F864" s="69"/>
      <c r="G864" s="69"/>
      <c r="H864" s="69"/>
      <c r="I864" s="90"/>
      <c r="J864" s="90"/>
      <c r="K864" s="91"/>
      <c r="L864" s="110"/>
      <c r="M864" s="69"/>
    </row>
    <row r="865" spans="1:13" s="93" customFormat="1" ht="12.75" hidden="1" customHeight="1" x14ac:dyDescent="0.25">
      <c r="A865" s="69"/>
      <c r="B865" s="69"/>
      <c r="C865" s="69"/>
      <c r="D865" s="69"/>
      <c r="E865" s="69"/>
      <c r="F865" s="69"/>
      <c r="G865" s="69"/>
      <c r="H865" s="69"/>
      <c r="I865" s="90"/>
      <c r="J865" s="90"/>
      <c r="K865" s="91"/>
      <c r="L865" s="110"/>
      <c r="M865" s="69"/>
    </row>
    <row r="866" spans="1:13" s="93" customFormat="1" ht="12.75" hidden="1" customHeight="1" x14ac:dyDescent="0.25">
      <c r="A866" s="69"/>
      <c r="B866" s="69"/>
      <c r="C866" s="69"/>
      <c r="D866" s="69"/>
      <c r="E866" s="69"/>
      <c r="F866" s="69"/>
      <c r="G866" s="69"/>
      <c r="H866" s="69"/>
      <c r="I866" s="90"/>
      <c r="J866" s="90"/>
      <c r="K866" s="91"/>
      <c r="L866" s="110"/>
      <c r="M866" s="69"/>
    </row>
    <row r="867" spans="1:13" s="93" customFormat="1" ht="12.75" hidden="1" customHeight="1" x14ac:dyDescent="0.25">
      <c r="A867" s="69"/>
      <c r="B867" s="69"/>
      <c r="C867" s="69"/>
      <c r="D867" s="69"/>
      <c r="E867" s="69"/>
      <c r="F867" s="69"/>
      <c r="G867" s="69"/>
      <c r="H867" s="69"/>
      <c r="I867" s="90"/>
      <c r="J867" s="90"/>
      <c r="K867" s="91"/>
      <c r="L867" s="110"/>
      <c r="M867" s="69"/>
    </row>
    <row r="868" spans="1:13" s="93" customFormat="1" ht="12.75" hidden="1" customHeight="1" thickBot="1" x14ac:dyDescent="0.3">
      <c r="A868" s="69"/>
      <c r="B868" s="69"/>
      <c r="C868" s="69"/>
      <c r="D868" s="69"/>
      <c r="E868" s="69"/>
      <c r="F868" s="69"/>
      <c r="G868" s="69"/>
      <c r="H868" s="69"/>
      <c r="I868" s="90"/>
      <c r="J868" s="90"/>
      <c r="K868" s="91"/>
      <c r="L868" s="110"/>
      <c r="M868" s="69"/>
    </row>
    <row r="869" spans="1:13" s="93" customFormat="1" ht="12.75" hidden="1" customHeight="1" x14ac:dyDescent="0.25">
      <c r="A869" s="551" t="s">
        <v>32</v>
      </c>
      <c r="B869" s="552"/>
      <c r="C869" s="552"/>
      <c r="D869" s="552"/>
      <c r="E869" s="552"/>
      <c r="F869" s="552"/>
      <c r="G869" s="552"/>
      <c r="H869" s="552"/>
      <c r="I869" s="552"/>
      <c r="J869" s="552"/>
      <c r="K869" s="553"/>
      <c r="L869" s="381">
        <f>SUM(L870:L871)</f>
        <v>0</v>
      </c>
      <c r="M869" s="89"/>
    </row>
    <row r="870" spans="1:13" s="93" customFormat="1" ht="12.75" hidden="1" customHeight="1" x14ac:dyDescent="0.25">
      <c r="A870" s="69"/>
      <c r="B870" s="69"/>
      <c r="C870" s="69"/>
      <c r="D870" s="69"/>
      <c r="E870" s="69"/>
      <c r="F870" s="69"/>
      <c r="G870" s="69"/>
      <c r="H870" s="69"/>
      <c r="I870" s="90"/>
      <c r="J870" s="90"/>
      <c r="K870" s="91"/>
      <c r="L870" s="110"/>
      <c r="M870" s="69"/>
    </row>
    <row r="871" spans="1:13" s="93" customFormat="1" ht="12.75" hidden="1" customHeight="1" thickBot="1" x14ac:dyDescent="0.3">
      <c r="A871" s="69"/>
      <c r="B871" s="69"/>
      <c r="C871" s="69"/>
      <c r="D871" s="69"/>
      <c r="E871" s="69"/>
      <c r="F871" s="69"/>
      <c r="G871" s="69"/>
      <c r="H871" s="69"/>
      <c r="I871" s="90"/>
      <c r="J871" s="90"/>
      <c r="K871" s="91"/>
      <c r="L871" s="110"/>
      <c r="M871" s="69"/>
    </row>
    <row r="872" spans="1:13" s="93" customFormat="1" ht="12.75" hidden="1" customHeight="1" x14ac:dyDescent="0.25">
      <c r="A872" s="551" t="s">
        <v>33</v>
      </c>
      <c r="B872" s="552"/>
      <c r="C872" s="552"/>
      <c r="D872" s="552"/>
      <c r="E872" s="552"/>
      <c r="F872" s="552"/>
      <c r="G872" s="552"/>
      <c r="H872" s="552"/>
      <c r="I872" s="552"/>
      <c r="J872" s="552"/>
      <c r="K872" s="553"/>
      <c r="L872" s="381">
        <f>SUM(L873:L875)</f>
        <v>0</v>
      </c>
      <c r="M872" s="89"/>
    </row>
    <row r="873" spans="1:13" s="93" customFormat="1" ht="12.75" hidden="1" customHeight="1" x14ac:dyDescent="0.25">
      <c r="A873" s="69"/>
      <c r="B873" s="69"/>
      <c r="C873" s="69"/>
      <c r="D873" s="69"/>
      <c r="E873" s="69"/>
      <c r="F873" s="69"/>
      <c r="G873" s="69"/>
      <c r="H873" s="69"/>
      <c r="I873" s="90"/>
      <c r="J873" s="90"/>
      <c r="K873" s="91"/>
      <c r="L873" s="110"/>
      <c r="M873" s="69"/>
    </row>
    <row r="874" spans="1:13" s="93" customFormat="1" ht="12.75" hidden="1" customHeight="1" x14ac:dyDescent="0.25">
      <c r="A874" s="69"/>
      <c r="B874" s="69"/>
      <c r="C874" s="69"/>
      <c r="D874" s="69"/>
      <c r="E874" s="69"/>
      <c r="F874" s="69"/>
      <c r="G874" s="69"/>
      <c r="H874" s="69"/>
      <c r="I874" s="90"/>
      <c r="J874" s="90"/>
      <c r="K874" s="91"/>
      <c r="L874" s="110"/>
      <c r="M874" s="69"/>
    </row>
    <row r="875" spans="1:13" s="93" customFormat="1" ht="12.75" hidden="1" customHeight="1" thickBot="1" x14ac:dyDescent="0.3">
      <c r="A875" s="69"/>
      <c r="B875" s="69"/>
      <c r="C875" s="69"/>
      <c r="D875" s="69"/>
      <c r="E875" s="69"/>
      <c r="F875" s="69"/>
      <c r="G875" s="69"/>
      <c r="H875" s="69"/>
      <c r="I875" s="90"/>
      <c r="J875" s="90"/>
      <c r="K875" s="91"/>
      <c r="L875" s="110"/>
      <c r="M875" s="69"/>
    </row>
    <row r="876" spans="1:13" s="93" customFormat="1" ht="12.75" hidden="1" customHeight="1" x14ac:dyDescent="0.25">
      <c r="A876" s="551" t="s">
        <v>61</v>
      </c>
      <c r="B876" s="552"/>
      <c r="C876" s="552"/>
      <c r="D876" s="552"/>
      <c r="E876" s="552"/>
      <c r="F876" s="552"/>
      <c r="G876" s="552"/>
      <c r="H876" s="552"/>
      <c r="I876" s="552"/>
      <c r="J876" s="552"/>
      <c r="K876" s="553"/>
      <c r="L876" s="381">
        <f>SUM(L877:L889)</f>
        <v>0</v>
      </c>
      <c r="M876" s="89"/>
    </row>
    <row r="877" spans="1:13" s="93" customFormat="1" ht="12.75" hidden="1" customHeight="1" x14ac:dyDescent="0.25">
      <c r="A877" s="69"/>
      <c r="B877" s="69"/>
      <c r="C877" s="69"/>
      <c r="D877" s="69"/>
      <c r="E877" s="69"/>
      <c r="F877" s="69"/>
      <c r="G877" s="69"/>
      <c r="H877" s="69"/>
      <c r="I877" s="90"/>
      <c r="J877" s="90"/>
      <c r="K877" s="91"/>
      <c r="L877" s="110"/>
      <c r="M877" s="69"/>
    </row>
    <row r="878" spans="1:13" s="93" customFormat="1" ht="12.75" hidden="1" customHeight="1" x14ac:dyDescent="0.25">
      <c r="A878" s="69"/>
      <c r="B878" s="69"/>
      <c r="C878" s="69"/>
      <c r="D878" s="69"/>
      <c r="E878" s="69"/>
      <c r="F878" s="69"/>
      <c r="G878" s="69"/>
      <c r="H878" s="69"/>
      <c r="I878" s="90"/>
      <c r="J878" s="90"/>
      <c r="K878" s="91"/>
      <c r="L878" s="110"/>
      <c r="M878" s="69"/>
    </row>
    <row r="879" spans="1:13" s="93" customFormat="1" ht="12.75" hidden="1" customHeight="1" x14ac:dyDescent="0.25">
      <c r="A879" s="69"/>
      <c r="B879" s="69"/>
      <c r="C879" s="69"/>
      <c r="D879" s="69"/>
      <c r="E879" s="69"/>
      <c r="F879" s="69"/>
      <c r="G879" s="69"/>
      <c r="H879" s="69"/>
      <c r="I879" s="90"/>
      <c r="J879" s="90"/>
      <c r="K879" s="91"/>
      <c r="L879" s="110"/>
      <c r="M879" s="69"/>
    </row>
    <row r="880" spans="1:13" s="93" customFormat="1" ht="12.75" hidden="1" customHeight="1" x14ac:dyDescent="0.25">
      <c r="A880" s="69"/>
      <c r="B880" s="69"/>
      <c r="C880" s="69"/>
      <c r="D880" s="69"/>
      <c r="E880" s="69"/>
      <c r="F880" s="69"/>
      <c r="G880" s="69"/>
      <c r="H880" s="69"/>
      <c r="I880" s="90"/>
      <c r="J880" s="90"/>
      <c r="K880" s="91"/>
      <c r="L880" s="110"/>
      <c r="M880" s="69"/>
    </row>
    <row r="881" spans="1:13" s="93" customFormat="1" ht="12.75" hidden="1" customHeight="1" x14ac:dyDescent="0.25">
      <c r="A881" s="69"/>
      <c r="B881" s="69"/>
      <c r="C881" s="69"/>
      <c r="D881" s="69"/>
      <c r="E881" s="69"/>
      <c r="F881" s="69"/>
      <c r="G881" s="69"/>
      <c r="H881" s="69"/>
      <c r="I881" s="90"/>
      <c r="J881" s="90"/>
      <c r="K881" s="91"/>
      <c r="L881" s="110"/>
      <c r="M881" s="69"/>
    </row>
    <row r="882" spans="1:13" s="93" customFormat="1" ht="12.75" hidden="1" customHeight="1" x14ac:dyDescent="0.25">
      <c r="A882" s="69"/>
      <c r="B882" s="69"/>
      <c r="C882" s="69"/>
      <c r="D882" s="69"/>
      <c r="E882" s="69"/>
      <c r="F882" s="69"/>
      <c r="G882" s="69"/>
      <c r="H882" s="69"/>
      <c r="I882" s="90"/>
      <c r="J882" s="90"/>
      <c r="K882" s="91"/>
      <c r="L882" s="110"/>
      <c r="M882" s="69"/>
    </row>
    <row r="883" spans="1:13" s="93" customFormat="1" ht="12.75" hidden="1" customHeight="1" x14ac:dyDescent="0.25">
      <c r="A883" s="69"/>
      <c r="B883" s="69"/>
      <c r="C883" s="69"/>
      <c r="D883" s="69"/>
      <c r="E883" s="69"/>
      <c r="F883" s="69"/>
      <c r="G883" s="69"/>
      <c r="H883" s="69"/>
      <c r="I883" s="90"/>
      <c r="J883" s="90"/>
      <c r="K883" s="91"/>
      <c r="L883" s="110"/>
      <c r="M883" s="69"/>
    </row>
    <row r="884" spans="1:13" s="93" customFormat="1" ht="12.75" hidden="1" customHeight="1" x14ac:dyDescent="0.25">
      <c r="A884" s="69"/>
      <c r="B884" s="69"/>
      <c r="C884" s="69"/>
      <c r="D884" s="69"/>
      <c r="E884" s="69"/>
      <c r="F884" s="69"/>
      <c r="G884" s="69"/>
      <c r="H884" s="69"/>
      <c r="I884" s="90"/>
      <c r="J884" s="90"/>
      <c r="K884" s="91"/>
      <c r="L884" s="110"/>
      <c r="M884" s="69"/>
    </row>
    <row r="885" spans="1:13" s="93" customFormat="1" ht="12.75" hidden="1" customHeight="1" x14ac:dyDescent="0.25">
      <c r="A885" s="69"/>
      <c r="B885" s="69"/>
      <c r="C885" s="69"/>
      <c r="D885" s="69"/>
      <c r="E885" s="69"/>
      <c r="F885" s="69"/>
      <c r="G885" s="69"/>
      <c r="H885" s="69"/>
      <c r="I885" s="90"/>
      <c r="J885" s="90"/>
      <c r="K885" s="91"/>
      <c r="L885" s="110"/>
      <c r="M885" s="69"/>
    </row>
    <row r="886" spans="1:13" s="93" customFormat="1" ht="12.75" hidden="1" customHeight="1" x14ac:dyDescent="0.25">
      <c r="A886" s="69"/>
      <c r="B886" s="69"/>
      <c r="C886" s="69"/>
      <c r="D886" s="69"/>
      <c r="E886" s="69"/>
      <c r="F886" s="69"/>
      <c r="G886" s="69"/>
      <c r="H886" s="69"/>
      <c r="I886" s="90"/>
      <c r="J886" s="90"/>
      <c r="K886" s="91"/>
      <c r="L886" s="110"/>
      <c r="M886" s="69"/>
    </row>
    <row r="887" spans="1:13" s="93" customFormat="1" ht="12.75" hidden="1" customHeight="1" x14ac:dyDescent="0.25">
      <c r="A887" s="69"/>
      <c r="B887" s="69"/>
      <c r="C887" s="69"/>
      <c r="D887" s="69"/>
      <c r="E887" s="69"/>
      <c r="F887" s="69"/>
      <c r="G887" s="69"/>
      <c r="H887" s="69"/>
      <c r="I887" s="90"/>
      <c r="J887" s="90"/>
      <c r="K887" s="91"/>
      <c r="L887" s="110"/>
      <c r="M887" s="69"/>
    </row>
    <row r="888" spans="1:13" s="93" customFormat="1" ht="12.75" customHeight="1" x14ac:dyDescent="0.25">
      <c r="A888" s="69"/>
      <c r="B888" s="69"/>
      <c r="C888" s="69"/>
      <c r="D888" s="69"/>
      <c r="E888" s="69"/>
      <c r="F888" s="69"/>
      <c r="G888" s="69"/>
      <c r="H888" s="69"/>
      <c r="I888" s="90"/>
      <c r="J888" s="90"/>
      <c r="K888" s="91"/>
      <c r="L888" s="110"/>
      <c r="M888" s="69"/>
    </row>
    <row r="889" spans="1:13" s="93" customFormat="1" ht="12.75" customHeight="1" x14ac:dyDescent="0.25">
      <c r="A889" s="69"/>
      <c r="B889" s="69"/>
      <c r="C889" s="69"/>
      <c r="D889" s="69"/>
      <c r="E889" s="69"/>
      <c r="F889" s="69"/>
      <c r="G889" s="69"/>
      <c r="H889" s="69"/>
      <c r="I889" s="90"/>
      <c r="J889" s="90"/>
      <c r="K889" s="91"/>
      <c r="L889" s="110"/>
      <c r="M889" s="69"/>
    </row>
    <row r="890" spans="1:13" s="74" customFormat="1" ht="12.75" customHeight="1" thickBot="1" x14ac:dyDescent="0.3">
      <c r="A890" s="112" t="s">
        <v>34</v>
      </c>
      <c r="B890" s="113"/>
      <c r="C890" s="114"/>
      <c r="D890" s="115"/>
      <c r="E890" s="116"/>
      <c r="F890" s="117"/>
      <c r="G890" s="118"/>
      <c r="H890" s="117"/>
      <c r="I890" s="119"/>
      <c r="J890" s="119"/>
      <c r="K890" s="120"/>
      <c r="L890" s="121">
        <f>L827+L832+L839+L849+L856+L859+L869+L872+L876</f>
        <v>26897</v>
      </c>
      <c r="M890" s="204"/>
    </row>
    <row r="891" spans="1:13" s="82" customFormat="1" ht="12.75" customHeight="1" x14ac:dyDescent="0.25">
      <c r="A891" s="276"/>
      <c r="B891" s="123"/>
      <c r="C891" s="124"/>
      <c r="D891" s="277"/>
      <c r="E891" s="276"/>
      <c r="F891" s="123"/>
      <c r="G891" s="276"/>
      <c r="H891" s="123"/>
      <c r="I891" s="277"/>
      <c r="J891" s="277"/>
      <c r="K891" s="125"/>
      <c r="L891" s="127"/>
      <c r="M891" s="205"/>
    </row>
    <row r="892" spans="1:13" s="82" customFormat="1" ht="12.75" customHeight="1" x14ac:dyDescent="0.25">
      <c r="A892" s="558" t="s">
        <v>18</v>
      </c>
      <c r="B892" s="558"/>
      <c r="C892" s="558"/>
      <c r="D892" s="558"/>
      <c r="E892" s="558"/>
      <c r="F892" s="558"/>
      <c r="G892" s="560" t="s">
        <v>19</v>
      </c>
      <c r="H892" s="560"/>
      <c r="I892" s="128"/>
      <c r="J892" s="128"/>
      <c r="K892" s="129"/>
      <c r="L892" s="550" t="s">
        <v>20</v>
      </c>
      <c r="M892" s="550"/>
    </row>
    <row r="893" spans="1:13" s="82" customFormat="1" ht="12.75" customHeight="1" x14ac:dyDescent="0.25">
      <c r="B893" s="83"/>
      <c r="C893" s="84"/>
      <c r="D893" s="475"/>
      <c r="E893" s="122"/>
      <c r="F893" s="130"/>
      <c r="G893" s="131"/>
      <c r="H893" s="130"/>
      <c r="K893" s="132"/>
      <c r="L893" s="126"/>
      <c r="M893" s="130"/>
    </row>
    <row r="894" spans="1:13" s="82" customFormat="1" ht="12.75" customHeight="1" x14ac:dyDescent="0.25">
      <c r="A894" s="558" t="s">
        <v>1246</v>
      </c>
      <c r="B894" s="558"/>
      <c r="C894" s="558"/>
      <c r="D894" s="558"/>
      <c r="E894" s="558"/>
      <c r="F894" s="558"/>
      <c r="G894" s="559" t="s">
        <v>36</v>
      </c>
      <c r="H894" s="559"/>
      <c r="I894" s="279"/>
      <c r="J894" s="279"/>
      <c r="K894" s="133"/>
      <c r="L894" s="559" t="s">
        <v>37</v>
      </c>
      <c r="M894" s="559"/>
    </row>
    <row r="895" spans="1:13" s="82" customFormat="1" ht="12.75" customHeight="1" x14ac:dyDescent="0.25">
      <c r="A895" s="558" t="s">
        <v>1247</v>
      </c>
      <c r="B895" s="558"/>
      <c r="C895" s="558"/>
      <c r="D895" s="558"/>
      <c r="E895" s="558"/>
      <c r="F895" s="558"/>
      <c r="G895" s="550" t="s">
        <v>39</v>
      </c>
      <c r="H895" s="550"/>
      <c r="I895" s="278"/>
      <c r="J895" s="278"/>
      <c r="K895" s="133"/>
      <c r="L895" s="550" t="s">
        <v>40</v>
      </c>
      <c r="M895" s="550"/>
    </row>
    <row r="896" spans="1:13" s="74" customFormat="1" ht="12.75" customHeight="1" x14ac:dyDescent="0.25">
      <c r="A896" s="277"/>
      <c r="B896" s="277"/>
      <c r="C896" s="277"/>
      <c r="D896" s="277"/>
      <c r="E896" s="277"/>
      <c r="F896" s="277"/>
      <c r="G896" s="278"/>
      <c r="H896" s="208"/>
      <c r="I896" s="278"/>
      <c r="J896" s="278"/>
      <c r="K896" s="133"/>
      <c r="L896" s="126"/>
      <c r="M896" s="208"/>
    </row>
    <row r="897" spans="1:14" s="74" customFormat="1" ht="12.75" customHeight="1" x14ac:dyDescent="0.25">
      <c r="A897" s="557" t="s">
        <v>14</v>
      </c>
      <c r="B897" s="557"/>
      <c r="C897" s="557"/>
      <c r="D897" s="557"/>
      <c r="E897" s="557"/>
      <c r="F897" s="70"/>
      <c r="G897" s="71"/>
      <c r="H897" s="83"/>
      <c r="I897" s="279"/>
      <c r="J897" s="279"/>
      <c r="K897" s="72"/>
      <c r="L897" s="73"/>
      <c r="M897" s="164"/>
    </row>
    <row r="898" spans="1:14" s="74" customFormat="1" ht="12.75" customHeight="1" x14ac:dyDescent="0.25">
      <c r="A898" s="75" t="s">
        <v>357</v>
      </c>
      <c r="B898" s="76"/>
      <c r="C898" s="77"/>
      <c r="D898" s="138"/>
      <c r="E898" s="79" t="s">
        <v>358</v>
      </c>
      <c r="F898" s="76"/>
      <c r="G898" s="75" t="s">
        <v>354</v>
      </c>
      <c r="H898" s="209" t="s">
        <v>292</v>
      </c>
      <c r="I898" s="75" t="s">
        <v>359</v>
      </c>
      <c r="J898" s="75"/>
      <c r="K898" s="80"/>
      <c r="L898" s="81"/>
      <c r="M898" s="209" t="s">
        <v>360</v>
      </c>
    </row>
    <row r="899" spans="1:14" s="88" customFormat="1" ht="12.75" customHeight="1" x14ac:dyDescent="0.25">
      <c r="A899" s="71"/>
      <c r="B899" s="83"/>
      <c r="C899" s="84"/>
      <c r="D899" s="279"/>
      <c r="E899" s="171"/>
      <c r="F899" s="83"/>
      <c r="G899" s="71"/>
      <c r="H899" s="281"/>
      <c r="I899" s="71"/>
      <c r="J899" s="71"/>
      <c r="K899" s="72"/>
      <c r="L899" s="170"/>
      <c r="M899" s="164"/>
    </row>
    <row r="900" spans="1:14" s="74" customFormat="1" ht="12.75" customHeight="1" thickBot="1" x14ac:dyDescent="0.3">
      <c r="A900" s="9" t="s">
        <v>2</v>
      </c>
      <c r="B900" s="9" t="s">
        <v>3</v>
      </c>
      <c r="C900" s="85" t="s">
        <v>4</v>
      </c>
      <c r="D900" s="9" t="s">
        <v>5</v>
      </c>
      <c r="E900" s="9" t="s">
        <v>6</v>
      </c>
      <c r="F900" s="9" t="s">
        <v>7</v>
      </c>
      <c r="G900" s="9" t="s">
        <v>8</v>
      </c>
      <c r="H900" s="9" t="s">
        <v>9</v>
      </c>
      <c r="I900" s="9" t="s">
        <v>22</v>
      </c>
      <c r="J900" s="9" t="s">
        <v>10</v>
      </c>
      <c r="K900" s="86" t="s">
        <v>11</v>
      </c>
      <c r="L900" s="87" t="s">
        <v>12</v>
      </c>
      <c r="M900" s="9" t="s">
        <v>13</v>
      </c>
    </row>
    <row r="901" spans="1:14" s="93" customFormat="1" ht="12.75" customHeight="1" x14ac:dyDescent="0.25">
      <c r="A901" s="551" t="s">
        <v>26</v>
      </c>
      <c r="B901" s="552"/>
      <c r="C901" s="552"/>
      <c r="D901" s="552"/>
      <c r="E901" s="552"/>
      <c r="F901" s="552"/>
      <c r="G901" s="552"/>
      <c r="H901" s="552"/>
      <c r="I901" s="552"/>
      <c r="J901" s="552"/>
      <c r="K901" s="553"/>
      <c r="L901" s="109">
        <f>L902</f>
        <v>0</v>
      </c>
      <c r="M901" s="89"/>
    </row>
    <row r="902" spans="1:14" s="74" customFormat="1" ht="12.75" customHeight="1" x14ac:dyDescent="0.25">
      <c r="A902" s="146"/>
      <c r="B902" s="146"/>
      <c r="C902" s="146"/>
      <c r="D902" s="146"/>
      <c r="E902" s="146"/>
      <c r="F902" s="146"/>
      <c r="G902" s="146"/>
      <c r="H902" s="146"/>
      <c r="I902" s="146"/>
      <c r="J902" s="146"/>
      <c r="K902" s="91"/>
      <c r="L902" s="92"/>
      <c r="M902" s="69"/>
      <c r="N902" s="97"/>
    </row>
    <row r="903" spans="1:14" s="74" customFormat="1" ht="12.75" customHeight="1" thickBot="1" x14ac:dyDescent="0.3">
      <c r="A903" s="551" t="s">
        <v>27</v>
      </c>
      <c r="B903" s="552"/>
      <c r="C903" s="552"/>
      <c r="D903" s="552"/>
      <c r="E903" s="552"/>
      <c r="F903" s="552"/>
      <c r="G903" s="552"/>
      <c r="H903" s="552"/>
      <c r="I903" s="552"/>
      <c r="J903" s="552"/>
      <c r="K903" s="553"/>
      <c r="L903" s="95">
        <f>L904</f>
        <v>0</v>
      </c>
      <c r="M903" s="96"/>
      <c r="N903" s="97"/>
    </row>
    <row r="904" spans="1:14" s="74" customFormat="1" ht="12.75" customHeight="1" thickBot="1" x14ac:dyDescent="0.3">
      <c r="A904" s="98"/>
      <c r="B904" s="99"/>
      <c r="C904" s="100"/>
      <c r="D904" s="101"/>
      <c r="E904" s="102"/>
      <c r="F904" s="103"/>
      <c r="G904" s="104"/>
      <c r="H904" s="96"/>
      <c r="I904" s="105"/>
      <c r="J904" s="105"/>
      <c r="K904" s="106"/>
      <c r="L904" s="107"/>
      <c r="M904" s="103"/>
    </row>
    <row r="905" spans="1:14" s="93" customFormat="1" ht="12.75" customHeight="1" x14ac:dyDescent="0.25">
      <c r="A905" s="551" t="s">
        <v>28</v>
      </c>
      <c r="B905" s="552"/>
      <c r="C905" s="552"/>
      <c r="D905" s="552"/>
      <c r="E905" s="552"/>
      <c r="F905" s="552"/>
      <c r="G905" s="552"/>
      <c r="H905" s="552"/>
      <c r="I905" s="552"/>
      <c r="J905" s="552"/>
      <c r="K905" s="553"/>
      <c r="L905" s="109">
        <f>L906</f>
        <v>0</v>
      </c>
      <c r="M905" s="89"/>
    </row>
    <row r="906" spans="1:14" s="74" customFormat="1" ht="12.75" customHeight="1" x14ac:dyDescent="0.25">
      <c r="A906" s="146"/>
      <c r="B906" s="146"/>
      <c r="C906" s="146"/>
      <c r="D906" s="146"/>
      <c r="E906" s="146"/>
      <c r="F906" s="146"/>
      <c r="G906" s="146"/>
      <c r="H906" s="146"/>
      <c r="I906" s="146"/>
      <c r="J906" s="146"/>
      <c r="K906" s="91"/>
      <c r="L906" s="92"/>
      <c r="M906" s="69"/>
    </row>
    <row r="907" spans="1:14" s="74" customFormat="1" ht="12.75" customHeight="1" thickBot="1" x14ac:dyDescent="0.3">
      <c r="A907" s="112" t="s">
        <v>34</v>
      </c>
      <c r="B907" s="113"/>
      <c r="C907" s="114"/>
      <c r="D907" s="115"/>
      <c r="E907" s="116"/>
      <c r="F907" s="117"/>
      <c r="G907" s="118"/>
      <c r="H907" s="117"/>
      <c r="I907" s="119"/>
      <c r="J907" s="119"/>
      <c r="K907" s="120"/>
      <c r="L907" s="121">
        <f>SUM(L905:L906)</f>
        <v>0</v>
      </c>
      <c r="M907" s="204"/>
    </row>
    <row r="908" spans="1:14" s="82" customFormat="1" ht="12.75" customHeight="1" x14ac:dyDescent="0.25">
      <c r="A908" s="276"/>
      <c r="B908" s="123"/>
      <c r="C908" s="124"/>
      <c r="D908" s="277"/>
      <c r="E908" s="276"/>
      <c r="F908" s="123"/>
      <c r="G908" s="276"/>
      <c r="H908" s="123"/>
      <c r="I908" s="277"/>
      <c r="J908" s="277"/>
      <c r="K908" s="125"/>
      <c r="L908" s="127"/>
      <c r="M908" s="205"/>
    </row>
    <row r="909" spans="1:14" s="82" customFormat="1" ht="12.75" customHeight="1" x14ac:dyDescent="0.25">
      <c r="A909" s="558" t="s">
        <v>18</v>
      </c>
      <c r="B909" s="558"/>
      <c r="C909" s="558"/>
      <c r="D909" s="558"/>
      <c r="E909" s="558"/>
      <c r="F909" s="558"/>
      <c r="G909" s="560" t="s">
        <v>19</v>
      </c>
      <c r="H909" s="560"/>
      <c r="I909" s="128"/>
      <c r="J909" s="128"/>
      <c r="K909" s="129"/>
      <c r="L909" s="550" t="s">
        <v>20</v>
      </c>
      <c r="M909" s="550"/>
    </row>
    <row r="910" spans="1:14" s="82" customFormat="1" ht="12.75" customHeight="1" x14ac:dyDescent="0.25">
      <c r="B910" s="83"/>
      <c r="C910" s="84"/>
      <c r="D910" s="475"/>
      <c r="E910" s="122"/>
      <c r="F910" s="130"/>
      <c r="G910" s="131"/>
      <c r="H910" s="130"/>
      <c r="K910" s="132"/>
      <c r="L910" s="126"/>
      <c r="M910" s="130"/>
    </row>
    <row r="911" spans="1:14" s="82" customFormat="1" ht="12.75" customHeight="1" x14ac:dyDescent="0.25">
      <c r="A911" s="558" t="s">
        <v>1246</v>
      </c>
      <c r="B911" s="558"/>
      <c r="C911" s="558"/>
      <c r="D911" s="558"/>
      <c r="E911" s="558"/>
      <c r="F911" s="558"/>
      <c r="G911" s="559" t="s">
        <v>36</v>
      </c>
      <c r="H911" s="559"/>
      <c r="I911" s="279"/>
      <c r="J911" s="279"/>
      <c r="K911" s="133"/>
      <c r="L911" s="559" t="s">
        <v>37</v>
      </c>
      <c r="M911" s="559"/>
    </row>
    <row r="912" spans="1:14" s="82" customFormat="1" ht="12.75" customHeight="1" x14ac:dyDescent="0.25">
      <c r="A912" s="558" t="s">
        <v>1247</v>
      </c>
      <c r="B912" s="558"/>
      <c r="C912" s="558"/>
      <c r="D912" s="558"/>
      <c r="E912" s="558"/>
      <c r="F912" s="558"/>
      <c r="G912" s="550" t="s">
        <v>39</v>
      </c>
      <c r="H912" s="550"/>
      <c r="I912" s="278"/>
      <c r="J912" s="278"/>
      <c r="K912" s="133"/>
      <c r="L912" s="550" t="s">
        <v>40</v>
      </c>
      <c r="M912" s="550"/>
    </row>
    <row r="913" spans="1:14" s="74" customFormat="1" ht="12.75" customHeight="1" x14ac:dyDescent="0.25">
      <c r="A913" s="277"/>
      <c r="B913" s="277"/>
      <c r="C913" s="277"/>
      <c r="D913" s="277"/>
      <c r="E913" s="277"/>
      <c r="F913" s="277"/>
      <c r="G913" s="278"/>
      <c r="H913" s="208"/>
      <c r="I913" s="278"/>
      <c r="J913" s="278"/>
      <c r="K913" s="133"/>
      <c r="L913" s="126"/>
      <c r="M913" s="208"/>
    </row>
    <row r="914" spans="1:14" s="74" customFormat="1" ht="12.75" customHeight="1" x14ac:dyDescent="0.25">
      <c r="A914" s="557" t="s">
        <v>14</v>
      </c>
      <c r="B914" s="557"/>
      <c r="C914" s="557"/>
      <c r="D914" s="557"/>
      <c r="E914" s="557"/>
      <c r="F914" s="70"/>
      <c r="G914" s="71"/>
      <c r="H914" s="83"/>
      <c r="I914" s="279"/>
      <c r="J914" s="279"/>
      <c r="K914" s="72"/>
      <c r="L914" s="73"/>
      <c r="M914" s="164"/>
    </row>
    <row r="915" spans="1:14" s="74" customFormat="1" ht="18.75" customHeight="1" x14ac:dyDescent="0.25">
      <c r="A915" s="75" t="s">
        <v>361</v>
      </c>
      <c r="B915" s="76"/>
      <c r="C915" s="77"/>
      <c r="D915" s="138"/>
      <c r="E915" s="79" t="s">
        <v>362</v>
      </c>
      <c r="F915" s="76"/>
      <c r="G915" s="75" t="s">
        <v>363</v>
      </c>
      <c r="H915" s="209" t="s">
        <v>336</v>
      </c>
      <c r="I915" s="75" t="s">
        <v>364</v>
      </c>
      <c r="J915" s="75"/>
      <c r="K915" s="80"/>
      <c r="L915" s="81"/>
      <c r="M915" s="209" t="s">
        <v>365</v>
      </c>
    </row>
    <row r="916" spans="1:14" s="88" customFormat="1" ht="12.75" customHeight="1" x14ac:dyDescent="0.25">
      <c r="A916" s="82"/>
      <c r="B916" s="83"/>
      <c r="C916" s="84"/>
      <c r="D916" s="279"/>
      <c r="E916" s="140"/>
      <c r="F916" s="83"/>
      <c r="G916" s="71"/>
      <c r="H916" s="179"/>
      <c r="I916" s="140"/>
      <c r="J916" s="140"/>
      <c r="K916" s="72"/>
      <c r="L916" s="141"/>
      <c r="M916" s="164"/>
    </row>
    <row r="917" spans="1:14" s="74" customFormat="1" ht="39" customHeight="1" thickBot="1" x14ac:dyDescent="0.3">
      <c r="A917" s="9" t="s">
        <v>2</v>
      </c>
      <c r="B917" s="9" t="s">
        <v>3</v>
      </c>
      <c r="C917" s="85" t="s">
        <v>4</v>
      </c>
      <c r="D917" s="9" t="s">
        <v>5</v>
      </c>
      <c r="E917" s="9" t="s">
        <v>6</v>
      </c>
      <c r="F917" s="9" t="s">
        <v>7</v>
      </c>
      <c r="G917" s="9" t="s">
        <v>8</v>
      </c>
      <c r="H917" s="9" t="s">
        <v>9</v>
      </c>
      <c r="I917" s="9" t="s">
        <v>22</v>
      </c>
      <c r="J917" s="9" t="s">
        <v>10</v>
      </c>
      <c r="K917" s="86" t="s">
        <v>11</v>
      </c>
      <c r="L917" s="87" t="s">
        <v>12</v>
      </c>
      <c r="M917" s="9" t="s">
        <v>13</v>
      </c>
    </row>
    <row r="918" spans="1:14" s="74" customFormat="1" ht="12.75" hidden="1" customHeight="1" thickBot="1" x14ac:dyDescent="0.3">
      <c r="A918" s="554" t="s">
        <v>24</v>
      </c>
      <c r="B918" s="555"/>
      <c r="C918" s="555"/>
      <c r="D918" s="555"/>
      <c r="E918" s="555"/>
      <c r="F918" s="555"/>
      <c r="G918" s="555"/>
      <c r="H918" s="555"/>
      <c r="I918" s="555"/>
      <c r="J918" s="555"/>
      <c r="K918" s="556"/>
      <c r="L918" s="308">
        <f>SUM(L919:L927)</f>
        <v>12760</v>
      </c>
      <c r="M918" s="96"/>
      <c r="N918" s="97"/>
    </row>
    <row r="919" spans="1:14" s="74" customFormat="1" ht="19.5" hidden="1" customHeight="1" x14ac:dyDescent="0.25">
      <c r="A919" s="69" t="s">
        <v>720</v>
      </c>
      <c r="B919" s="69">
        <v>2</v>
      </c>
      <c r="C919" s="69">
        <v>22</v>
      </c>
      <c r="D919" s="69">
        <v>37</v>
      </c>
      <c r="E919" s="69"/>
      <c r="F919" s="69" t="s">
        <v>684</v>
      </c>
      <c r="G919" s="69" t="s">
        <v>721</v>
      </c>
      <c r="H919" s="69" t="s">
        <v>682</v>
      </c>
      <c r="I919" s="90">
        <v>43483</v>
      </c>
      <c r="J919" s="90">
        <v>43483</v>
      </c>
      <c r="K919" s="91" t="s">
        <v>722</v>
      </c>
      <c r="L919" s="110">
        <v>2784</v>
      </c>
      <c r="M919" s="69" t="s">
        <v>723</v>
      </c>
      <c r="N919" s="97"/>
    </row>
    <row r="920" spans="1:14" s="74" customFormat="1" ht="18" hidden="1" customHeight="1" x14ac:dyDescent="0.25">
      <c r="A920" s="69" t="s">
        <v>720</v>
      </c>
      <c r="B920" s="69">
        <v>2</v>
      </c>
      <c r="C920" s="69">
        <v>22</v>
      </c>
      <c r="D920" s="69">
        <v>38</v>
      </c>
      <c r="E920" s="69"/>
      <c r="F920" s="69" t="s">
        <v>684</v>
      </c>
      <c r="G920" s="69" t="s">
        <v>724</v>
      </c>
      <c r="H920" s="69" t="s">
        <v>682</v>
      </c>
      <c r="I920" s="90">
        <v>43513</v>
      </c>
      <c r="J920" s="90">
        <v>43513</v>
      </c>
      <c r="K920" s="91" t="s">
        <v>725</v>
      </c>
      <c r="L920" s="110">
        <v>3712</v>
      </c>
      <c r="M920" s="69" t="s">
        <v>726</v>
      </c>
      <c r="N920" s="97"/>
    </row>
    <row r="921" spans="1:14" s="74" customFormat="1" ht="12.75" hidden="1" customHeight="1" x14ac:dyDescent="0.25">
      <c r="A921" s="69" t="s">
        <v>720</v>
      </c>
      <c r="B921" s="69">
        <v>2</v>
      </c>
      <c r="C921" s="69">
        <v>22</v>
      </c>
      <c r="D921" s="69">
        <v>40</v>
      </c>
      <c r="E921" s="69"/>
      <c r="F921" s="69" t="s">
        <v>684</v>
      </c>
      <c r="G921" s="69" t="s">
        <v>727</v>
      </c>
      <c r="H921" s="69" t="s">
        <v>682</v>
      </c>
      <c r="I921" s="90">
        <v>43496</v>
      </c>
      <c r="J921" s="90">
        <v>43496</v>
      </c>
      <c r="K921" s="91" t="s">
        <v>728</v>
      </c>
      <c r="L921" s="110">
        <v>6264</v>
      </c>
      <c r="M921" s="69" t="s">
        <v>723</v>
      </c>
      <c r="N921" s="97"/>
    </row>
    <row r="922" spans="1:14" s="74" customFormat="1" ht="12.75" hidden="1" customHeight="1" x14ac:dyDescent="0.25">
      <c r="A922" s="69"/>
      <c r="B922" s="69"/>
      <c r="C922" s="69"/>
      <c r="D922" s="69"/>
      <c r="E922" s="69"/>
      <c r="F922" s="69"/>
      <c r="G922" s="69"/>
      <c r="H922" s="69"/>
      <c r="I922" s="90"/>
      <c r="J922" s="90"/>
      <c r="K922" s="91"/>
      <c r="L922" s="110"/>
      <c r="M922" s="69"/>
      <c r="N922" s="97"/>
    </row>
    <row r="923" spans="1:14" s="74" customFormat="1" ht="12.75" hidden="1" customHeight="1" x14ac:dyDescent="0.25">
      <c r="A923" s="69"/>
      <c r="B923" s="69"/>
      <c r="C923" s="69"/>
      <c r="D923" s="69"/>
      <c r="E923" s="69"/>
      <c r="F923" s="69"/>
      <c r="G923" s="69"/>
      <c r="H923" s="69"/>
      <c r="I923" s="90"/>
      <c r="J923" s="90"/>
      <c r="K923" s="91"/>
      <c r="L923" s="110"/>
      <c r="M923" s="69"/>
      <c r="N923" s="97"/>
    </row>
    <row r="924" spans="1:14" s="74" customFormat="1" ht="12.75" hidden="1" customHeight="1" x14ac:dyDescent="0.25">
      <c r="A924" s="69"/>
      <c r="B924" s="69"/>
      <c r="C924" s="69"/>
      <c r="D924" s="69"/>
      <c r="E924" s="69"/>
      <c r="F924" s="69"/>
      <c r="G924" s="69"/>
      <c r="H924" s="69"/>
      <c r="I924" s="90"/>
      <c r="J924" s="90"/>
      <c r="K924" s="91"/>
      <c r="L924" s="110"/>
      <c r="M924" s="69"/>
      <c r="N924" s="97"/>
    </row>
    <row r="925" spans="1:14" s="74" customFormat="1" ht="12.75" hidden="1" customHeight="1" x14ac:dyDescent="0.25">
      <c r="A925" s="69"/>
      <c r="B925" s="69"/>
      <c r="C925" s="69"/>
      <c r="D925" s="69"/>
      <c r="E925" s="69"/>
      <c r="F925" s="69"/>
      <c r="G925" s="69"/>
      <c r="H925" s="69"/>
      <c r="I925" s="90"/>
      <c r="J925" s="90"/>
      <c r="K925" s="91"/>
      <c r="L925" s="110"/>
      <c r="M925" s="69"/>
      <c r="N925" s="97"/>
    </row>
    <row r="926" spans="1:14" s="74" customFormat="1" ht="12.75" hidden="1" customHeight="1" x14ac:dyDescent="0.25">
      <c r="A926" s="69"/>
      <c r="B926" s="69"/>
      <c r="C926" s="69"/>
      <c r="D926" s="69"/>
      <c r="E926" s="69"/>
      <c r="F926" s="69"/>
      <c r="G926" s="69"/>
      <c r="H926" s="69"/>
      <c r="I926" s="90"/>
      <c r="J926" s="90"/>
      <c r="K926" s="91"/>
      <c r="L926" s="110"/>
      <c r="M926" s="69"/>
      <c r="N926" s="97"/>
    </row>
    <row r="927" spans="1:14" s="74" customFormat="1" ht="12.75" hidden="1" customHeight="1" thickBot="1" x14ac:dyDescent="0.3">
      <c r="A927" s="69"/>
      <c r="B927" s="69"/>
      <c r="C927" s="69"/>
      <c r="D927" s="69"/>
      <c r="E927" s="69"/>
      <c r="F927" s="69"/>
      <c r="G927" s="69"/>
      <c r="H927" s="69"/>
      <c r="I927" s="90"/>
      <c r="J927" s="90"/>
      <c r="K927" s="91"/>
      <c r="L927" s="110"/>
      <c r="M927" s="69"/>
      <c r="N927" s="97"/>
    </row>
    <row r="928" spans="1:14" s="93" customFormat="1" ht="12.75" hidden="1" customHeight="1" x14ac:dyDescent="0.25">
      <c r="A928" s="551" t="s">
        <v>25</v>
      </c>
      <c r="B928" s="552"/>
      <c r="C928" s="552"/>
      <c r="D928" s="552"/>
      <c r="E928" s="552"/>
      <c r="F928" s="552"/>
      <c r="G928" s="552"/>
      <c r="H928" s="552"/>
      <c r="I928" s="552"/>
      <c r="J928" s="552"/>
      <c r="K928" s="553"/>
      <c r="L928" s="309">
        <f>SUM(L929:L934)</f>
        <v>9860</v>
      </c>
      <c r="M928" s="89"/>
    </row>
    <row r="929" spans="1:15" s="93" customFormat="1" ht="12.75" hidden="1" customHeight="1" x14ac:dyDescent="0.25">
      <c r="A929" s="69" t="s">
        <v>720</v>
      </c>
      <c r="B929" s="69">
        <v>3</v>
      </c>
      <c r="C929" s="69">
        <v>4</v>
      </c>
      <c r="D929" s="69">
        <v>54</v>
      </c>
      <c r="E929" s="69"/>
      <c r="F929" s="69" t="s">
        <v>680</v>
      </c>
      <c r="G929" s="69" t="s">
        <v>788</v>
      </c>
      <c r="H929" s="69" t="s">
        <v>691</v>
      </c>
      <c r="I929" s="90">
        <v>43523</v>
      </c>
      <c r="J929" s="90">
        <v>43523</v>
      </c>
      <c r="K929" s="91" t="s">
        <v>789</v>
      </c>
      <c r="L929" s="110">
        <v>9860</v>
      </c>
      <c r="M929" s="69"/>
    </row>
    <row r="930" spans="1:15" s="93" customFormat="1" ht="12.75" hidden="1" customHeight="1" x14ac:dyDescent="0.25">
      <c r="A930" s="69"/>
      <c r="B930" s="69"/>
      <c r="C930" s="69"/>
      <c r="D930" s="69"/>
      <c r="E930" s="69"/>
      <c r="F930" s="69"/>
      <c r="G930" s="69"/>
      <c r="H930" s="69"/>
      <c r="I930" s="90"/>
      <c r="J930" s="90"/>
      <c r="K930" s="91"/>
      <c r="L930" s="110"/>
      <c r="M930" s="69"/>
    </row>
    <row r="931" spans="1:15" s="93" customFormat="1" ht="12.75" hidden="1" customHeight="1" x14ac:dyDescent="0.25">
      <c r="A931" s="69"/>
      <c r="B931" s="69"/>
      <c r="C931" s="69"/>
      <c r="D931" s="69"/>
      <c r="E931" s="69"/>
      <c r="F931" s="69"/>
      <c r="G931" s="69"/>
      <c r="H931" s="69"/>
      <c r="I931" s="90"/>
      <c r="J931" s="90"/>
      <c r="K931" s="91"/>
      <c r="L931" s="110"/>
      <c r="M931" s="69"/>
    </row>
    <row r="932" spans="1:15" s="93" customFormat="1" ht="12.75" hidden="1" customHeight="1" x14ac:dyDescent="0.25">
      <c r="A932" s="69"/>
      <c r="B932" s="69"/>
      <c r="C932" s="69"/>
      <c r="D932" s="69"/>
      <c r="E932" s="69"/>
      <c r="F932" s="69"/>
      <c r="G932" s="69"/>
      <c r="H932" s="69"/>
      <c r="I932" s="90"/>
      <c r="J932" s="90"/>
      <c r="K932" s="91"/>
      <c r="L932" s="110"/>
      <c r="M932" s="69"/>
    </row>
    <row r="933" spans="1:15" s="93" customFormat="1" ht="12.75" hidden="1" customHeight="1" x14ac:dyDescent="0.25">
      <c r="A933" s="69"/>
      <c r="B933" s="69"/>
      <c r="C933" s="69"/>
      <c r="D933" s="69"/>
      <c r="E933" s="69"/>
      <c r="F933" s="69"/>
      <c r="G933" s="69"/>
      <c r="H933" s="69"/>
      <c r="I933" s="90"/>
      <c r="J933" s="90"/>
      <c r="K933" s="91"/>
      <c r="L933" s="110"/>
      <c r="M933" s="69"/>
    </row>
    <row r="934" spans="1:15" s="93" customFormat="1" ht="12.75" hidden="1" customHeight="1" thickBot="1" x14ac:dyDescent="0.3">
      <c r="A934" s="69"/>
      <c r="B934" s="69"/>
      <c r="C934" s="69"/>
      <c r="D934" s="69"/>
      <c r="E934" s="69"/>
      <c r="F934" s="69"/>
      <c r="G934" s="69"/>
      <c r="H934" s="69"/>
      <c r="I934" s="90"/>
      <c r="J934" s="90"/>
      <c r="K934" s="91"/>
      <c r="L934" s="110"/>
      <c r="M934" s="69"/>
    </row>
    <row r="935" spans="1:15" s="93" customFormat="1" ht="12.75" hidden="1" customHeight="1" x14ac:dyDescent="0.25">
      <c r="A935" s="551" t="s">
        <v>26</v>
      </c>
      <c r="B935" s="552"/>
      <c r="C935" s="552"/>
      <c r="D935" s="552"/>
      <c r="E935" s="552"/>
      <c r="F935" s="552"/>
      <c r="G935" s="552"/>
      <c r="H935" s="552"/>
      <c r="I935" s="552"/>
      <c r="J935" s="552"/>
      <c r="K935" s="553"/>
      <c r="L935" s="309">
        <f>SUM(L936:L947)</f>
        <v>4473.2</v>
      </c>
      <c r="M935" s="89"/>
    </row>
    <row r="936" spans="1:15" s="93" customFormat="1" ht="18" hidden="1" customHeight="1" x14ac:dyDescent="0.25">
      <c r="A936" s="69" t="s">
        <v>679</v>
      </c>
      <c r="B936" s="69">
        <v>4</v>
      </c>
      <c r="C936" s="69">
        <v>5</v>
      </c>
      <c r="D936" s="69" t="s">
        <v>1134</v>
      </c>
      <c r="E936" s="69"/>
      <c r="F936" s="69" t="s">
        <v>680</v>
      </c>
      <c r="G936" s="69" t="s">
        <v>1138</v>
      </c>
      <c r="H936" s="69" t="s">
        <v>791</v>
      </c>
      <c r="I936" s="90">
        <v>43536</v>
      </c>
      <c r="J936" s="90">
        <v>43536</v>
      </c>
      <c r="K936" s="91">
        <v>1352</v>
      </c>
      <c r="L936" s="110">
        <v>348</v>
      </c>
      <c r="M936" s="69" t="s">
        <v>1127</v>
      </c>
      <c r="O936" s="93">
        <f>300*1.16</f>
        <v>348</v>
      </c>
    </row>
    <row r="937" spans="1:15" s="93" customFormat="1" ht="21.75" hidden="1" customHeight="1" x14ac:dyDescent="0.25">
      <c r="A937" s="69" t="s">
        <v>679</v>
      </c>
      <c r="B937" s="69">
        <v>4</v>
      </c>
      <c r="C937" s="69">
        <v>5</v>
      </c>
      <c r="D937" s="69" t="s">
        <v>1134</v>
      </c>
      <c r="E937" s="69"/>
      <c r="F937" s="69" t="s">
        <v>680</v>
      </c>
      <c r="G937" s="69" t="s">
        <v>792</v>
      </c>
      <c r="H937" s="69" t="s">
        <v>791</v>
      </c>
      <c r="I937" s="90">
        <v>43536</v>
      </c>
      <c r="J937" s="90">
        <v>43536</v>
      </c>
      <c r="K937" s="91">
        <v>1352</v>
      </c>
      <c r="L937" s="110">
        <v>116</v>
      </c>
      <c r="M937" s="69" t="s">
        <v>1127</v>
      </c>
      <c r="O937" s="93">
        <f>100*1.16</f>
        <v>115.99999999999999</v>
      </c>
    </row>
    <row r="938" spans="1:15" s="93" customFormat="1" ht="22.5" hidden="1" customHeight="1" x14ac:dyDescent="0.25">
      <c r="A938" s="69" t="s">
        <v>679</v>
      </c>
      <c r="B938" s="69">
        <v>4</v>
      </c>
      <c r="C938" s="69">
        <v>5</v>
      </c>
      <c r="D938" s="69" t="s">
        <v>1134</v>
      </c>
      <c r="E938" s="69"/>
      <c r="F938" s="69" t="s">
        <v>680</v>
      </c>
      <c r="G938" s="69" t="s">
        <v>792</v>
      </c>
      <c r="H938" s="69" t="s">
        <v>791</v>
      </c>
      <c r="I938" s="90">
        <v>43536</v>
      </c>
      <c r="J938" s="90">
        <v>43536</v>
      </c>
      <c r="K938" s="91">
        <v>1352</v>
      </c>
      <c r="L938" s="110">
        <v>116</v>
      </c>
      <c r="M938" s="69" t="s">
        <v>1127</v>
      </c>
      <c r="O938" s="93">
        <f>100*1.16</f>
        <v>115.99999999999999</v>
      </c>
    </row>
    <row r="939" spans="1:15" s="93" customFormat="1" ht="21" hidden="1" customHeight="1" x14ac:dyDescent="0.25">
      <c r="A939" s="69" t="s">
        <v>679</v>
      </c>
      <c r="B939" s="69">
        <v>4</v>
      </c>
      <c r="C939" s="69">
        <v>5</v>
      </c>
      <c r="D939" s="69" t="s">
        <v>1134</v>
      </c>
      <c r="E939" s="69"/>
      <c r="F939" s="69" t="s">
        <v>680</v>
      </c>
      <c r="G939" s="69" t="s">
        <v>1139</v>
      </c>
      <c r="H939" s="69" t="s">
        <v>791</v>
      </c>
      <c r="I939" s="90">
        <v>43536</v>
      </c>
      <c r="J939" s="90">
        <v>43536</v>
      </c>
      <c r="K939" s="91">
        <v>1352</v>
      </c>
      <c r="L939" s="110">
        <v>81.2</v>
      </c>
      <c r="M939" s="69" t="s">
        <v>1127</v>
      </c>
      <c r="O939" s="93">
        <f>70*1.16</f>
        <v>81.199999999999989</v>
      </c>
    </row>
    <row r="940" spans="1:15" s="93" customFormat="1" ht="22.5" hidden="1" customHeight="1" x14ac:dyDescent="0.25">
      <c r="A940" s="69" t="s">
        <v>720</v>
      </c>
      <c r="B940" s="69">
        <v>4</v>
      </c>
      <c r="C940" s="69">
        <v>5</v>
      </c>
      <c r="D940" s="69" t="s">
        <v>1201</v>
      </c>
      <c r="E940" s="69"/>
      <c r="F940" s="69" t="s">
        <v>1202</v>
      </c>
      <c r="G940" s="69" t="s">
        <v>1203</v>
      </c>
      <c r="H940" s="69" t="s">
        <v>1193</v>
      </c>
      <c r="I940" s="90">
        <v>43535</v>
      </c>
      <c r="J940" s="90">
        <v>43535</v>
      </c>
      <c r="K940" s="359" t="s">
        <v>1204</v>
      </c>
      <c r="L940" s="110">
        <v>812</v>
      </c>
      <c r="M940" s="69" t="s">
        <v>1127</v>
      </c>
    </row>
    <row r="941" spans="1:15" s="93" customFormat="1" ht="20.25" hidden="1" customHeight="1" x14ac:dyDescent="0.25">
      <c r="A941" s="69" t="s">
        <v>720</v>
      </c>
      <c r="B941" s="69">
        <v>4</v>
      </c>
      <c r="C941" s="69">
        <v>5</v>
      </c>
      <c r="D941" s="69" t="s">
        <v>1205</v>
      </c>
      <c r="E941" s="69"/>
      <c r="F941" s="69" t="s">
        <v>1202</v>
      </c>
      <c r="G941" s="69" t="s">
        <v>1206</v>
      </c>
      <c r="H941" s="69" t="s">
        <v>1207</v>
      </c>
      <c r="I941" s="90">
        <v>43544</v>
      </c>
      <c r="J941" s="90">
        <v>43544</v>
      </c>
      <c r="K941" s="91">
        <v>3426</v>
      </c>
      <c r="L941" s="110">
        <v>3000</v>
      </c>
      <c r="M941" s="69" t="s">
        <v>1127</v>
      </c>
    </row>
    <row r="942" spans="1:15" s="93" customFormat="1" ht="12.75" hidden="1" customHeight="1" x14ac:dyDescent="0.25">
      <c r="A942" s="69"/>
      <c r="B942" s="69"/>
      <c r="C942" s="69"/>
      <c r="D942" s="69"/>
      <c r="E942" s="69"/>
      <c r="F942" s="69"/>
      <c r="G942" s="69"/>
      <c r="H942" s="69"/>
      <c r="I942" s="90"/>
      <c r="J942" s="90"/>
      <c r="K942" s="91"/>
      <c r="L942" s="110"/>
      <c r="M942" s="69"/>
    </row>
    <row r="943" spans="1:15" s="93" customFormat="1" ht="12.75" hidden="1" customHeight="1" x14ac:dyDescent="0.25">
      <c r="A943" s="69"/>
      <c r="B943" s="69"/>
      <c r="C943" s="69"/>
      <c r="D943" s="69"/>
      <c r="E943" s="69"/>
      <c r="F943" s="69"/>
      <c r="G943" s="69"/>
      <c r="H943" s="69"/>
      <c r="I943" s="90"/>
      <c r="J943" s="90"/>
      <c r="K943" s="91"/>
      <c r="L943" s="110"/>
      <c r="M943" s="69"/>
    </row>
    <row r="944" spans="1:15" s="93" customFormat="1" ht="12.75" hidden="1" customHeight="1" x14ac:dyDescent="0.25">
      <c r="A944" s="69"/>
      <c r="B944" s="69"/>
      <c r="C944" s="69"/>
      <c r="D944" s="69"/>
      <c r="E944" s="69"/>
      <c r="F944" s="69"/>
      <c r="G944" s="69"/>
      <c r="H944" s="69"/>
      <c r="I944" s="90"/>
      <c r="J944" s="90"/>
      <c r="K944" s="91"/>
      <c r="L944" s="110"/>
      <c r="M944" s="69"/>
    </row>
    <row r="945" spans="1:16" s="93" customFormat="1" ht="12.75" hidden="1" customHeight="1" x14ac:dyDescent="0.25">
      <c r="A945" s="69"/>
      <c r="B945" s="69"/>
      <c r="C945" s="69"/>
      <c r="D945" s="69"/>
      <c r="E945" s="69"/>
      <c r="F945" s="69"/>
      <c r="G945" s="69"/>
      <c r="H945" s="69"/>
      <c r="I945" s="90"/>
      <c r="J945" s="90"/>
      <c r="K945" s="91"/>
      <c r="L945" s="110"/>
      <c r="M945" s="69"/>
    </row>
    <row r="946" spans="1:16" s="93" customFormat="1" ht="12.75" hidden="1" customHeight="1" x14ac:dyDescent="0.25">
      <c r="A946" s="69"/>
      <c r="B946" s="69"/>
      <c r="C946" s="69"/>
      <c r="D946" s="69"/>
      <c r="E946" s="69"/>
      <c r="F946" s="69"/>
      <c r="G946" s="69"/>
      <c r="H946" s="69"/>
      <c r="I946" s="90"/>
      <c r="J946" s="90"/>
      <c r="K946" s="91"/>
      <c r="L946" s="110"/>
      <c r="M946" s="69"/>
    </row>
    <row r="947" spans="1:16" s="93" customFormat="1" ht="12.75" hidden="1" customHeight="1" thickBot="1" x14ac:dyDescent="0.3">
      <c r="A947" s="69"/>
      <c r="B947" s="69"/>
      <c r="C947" s="69"/>
      <c r="D947" s="69"/>
      <c r="E947" s="69"/>
      <c r="F947" s="69"/>
      <c r="G947" s="69"/>
      <c r="H947" s="69"/>
      <c r="I947" s="90"/>
      <c r="J947" s="90"/>
      <c r="K947" s="91"/>
      <c r="L947" s="110"/>
      <c r="M947" s="69"/>
    </row>
    <row r="948" spans="1:16" s="93" customFormat="1" ht="12.75" hidden="1" customHeight="1" x14ac:dyDescent="0.25">
      <c r="A948" s="551" t="s">
        <v>27</v>
      </c>
      <c r="B948" s="552"/>
      <c r="C948" s="552"/>
      <c r="D948" s="552"/>
      <c r="E948" s="552"/>
      <c r="F948" s="552"/>
      <c r="G948" s="552"/>
      <c r="H948" s="552"/>
      <c r="I948" s="552"/>
      <c r="J948" s="552"/>
      <c r="K948" s="553"/>
      <c r="L948" s="309">
        <f>SUM(L949:L952)</f>
        <v>3050.34</v>
      </c>
      <c r="M948" s="89"/>
    </row>
    <row r="949" spans="1:16" s="93" customFormat="1" ht="28.5" hidden="1" customHeight="1" x14ac:dyDescent="0.25">
      <c r="A949" s="69" t="s">
        <v>679</v>
      </c>
      <c r="B949" s="69">
        <v>5</v>
      </c>
      <c r="C949" s="69">
        <v>22</v>
      </c>
      <c r="D949" s="69" t="s">
        <v>1287</v>
      </c>
      <c r="E949" s="69"/>
      <c r="F949" s="69" t="s">
        <v>1288</v>
      </c>
      <c r="G949" s="69" t="s">
        <v>1289</v>
      </c>
      <c r="H949" s="69" t="s">
        <v>1290</v>
      </c>
      <c r="I949" s="90">
        <v>43575</v>
      </c>
      <c r="J949" s="90">
        <v>43575</v>
      </c>
      <c r="K949" s="91">
        <v>690</v>
      </c>
      <c r="L949" s="110">
        <v>568.4</v>
      </c>
      <c r="M949" s="69" t="s">
        <v>1127</v>
      </c>
    </row>
    <row r="950" spans="1:16" s="93" customFormat="1" ht="41.25" hidden="1" customHeight="1" x14ac:dyDescent="0.25">
      <c r="A950" s="69" t="s">
        <v>679</v>
      </c>
      <c r="B950" s="69">
        <v>5</v>
      </c>
      <c r="C950" s="69">
        <v>31</v>
      </c>
      <c r="D950" s="69" t="s">
        <v>1313</v>
      </c>
      <c r="E950" s="69"/>
      <c r="F950" s="69" t="s">
        <v>684</v>
      </c>
      <c r="G950" s="69" t="s">
        <v>1320</v>
      </c>
      <c r="H950" s="69" t="s">
        <v>1321</v>
      </c>
      <c r="I950" s="90">
        <v>43602</v>
      </c>
      <c r="J950" s="90">
        <v>43602</v>
      </c>
      <c r="K950" s="91">
        <v>15111</v>
      </c>
      <c r="L950" s="110">
        <v>2481.94</v>
      </c>
      <c r="M950" s="69" t="s">
        <v>1322</v>
      </c>
    </row>
    <row r="951" spans="1:16" s="93" customFormat="1" ht="12.75" hidden="1" customHeight="1" x14ac:dyDescent="0.25">
      <c r="A951" s="69"/>
      <c r="B951" s="69"/>
      <c r="C951" s="69"/>
      <c r="D951" s="69"/>
      <c r="E951" s="69"/>
      <c r="F951" s="69"/>
      <c r="G951" s="69"/>
      <c r="H951" s="69"/>
      <c r="I951" s="90"/>
      <c r="J951" s="90"/>
      <c r="K951" s="91"/>
      <c r="L951" s="110"/>
      <c r="M951" s="69"/>
    </row>
    <row r="952" spans="1:16" s="93" customFormat="1" ht="12.75" hidden="1" customHeight="1" thickBot="1" x14ac:dyDescent="0.3">
      <c r="A952" s="69"/>
      <c r="B952" s="69"/>
      <c r="C952" s="69"/>
      <c r="D952" s="69"/>
      <c r="E952" s="69"/>
      <c r="F952" s="69"/>
      <c r="G952" s="69"/>
      <c r="H952" s="69"/>
      <c r="I952" s="90"/>
      <c r="J952" s="90"/>
      <c r="K952" s="91"/>
      <c r="L952" s="110"/>
      <c r="M952" s="69"/>
    </row>
    <row r="953" spans="1:16" s="93" customFormat="1" ht="12.75" customHeight="1" x14ac:dyDescent="0.25">
      <c r="A953" s="551" t="s">
        <v>28</v>
      </c>
      <c r="B953" s="552"/>
      <c r="C953" s="552"/>
      <c r="D953" s="552"/>
      <c r="E953" s="552"/>
      <c r="F953" s="552"/>
      <c r="G953" s="552"/>
      <c r="H953" s="552"/>
      <c r="I953" s="552"/>
      <c r="J953" s="552"/>
      <c r="K953" s="553"/>
      <c r="L953" s="309">
        <f>SUM(L954:L962)</f>
        <v>4634</v>
      </c>
      <c r="M953" s="89"/>
    </row>
    <row r="954" spans="1:16" s="93" customFormat="1" ht="30.75" customHeight="1" x14ac:dyDescent="0.25">
      <c r="A954" s="69" t="s">
        <v>1208</v>
      </c>
      <c r="B954" s="69">
        <v>6</v>
      </c>
      <c r="C954" s="69">
        <v>11</v>
      </c>
      <c r="D954" s="69" t="s">
        <v>1523</v>
      </c>
      <c r="E954" s="69"/>
      <c r="F954" s="69" t="s">
        <v>1162</v>
      </c>
      <c r="G954" s="69" t="s">
        <v>1524</v>
      </c>
      <c r="H954" s="69" t="s">
        <v>1514</v>
      </c>
      <c r="I954" s="90">
        <v>43619</v>
      </c>
      <c r="J954" s="90">
        <v>43619</v>
      </c>
      <c r="K954" s="91">
        <v>14027</v>
      </c>
      <c r="L954" s="110">
        <v>1850</v>
      </c>
      <c r="M954" s="69" t="s">
        <v>693</v>
      </c>
      <c r="N954" s="514"/>
    </row>
    <row r="955" spans="1:16" s="93" customFormat="1" ht="27" customHeight="1" x14ac:dyDescent="0.25">
      <c r="A955" s="69" t="s">
        <v>1208</v>
      </c>
      <c r="B955" s="69">
        <v>6</v>
      </c>
      <c r="C955" s="69">
        <v>1</v>
      </c>
      <c r="D955" s="69" t="s">
        <v>1574</v>
      </c>
      <c r="E955" s="69"/>
      <c r="F955" s="69" t="s">
        <v>1162</v>
      </c>
      <c r="G955" s="69" t="s">
        <v>1575</v>
      </c>
      <c r="H955" s="69" t="s">
        <v>791</v>
      </c>
      <c r="I955" s="90">
        <v>43566</v>
      </c>
      <c r="J955" s="90">
        <v>43566</v>
      </c>
      <c r="K955" s="91">
        <v>1380</v>
      </c>
      <c r="L955" s="110">
        <v>1972</v>
      </c>
      <c r="M955" s="69" t="s">
        <v>1127</v>
      </c>
      <c r="N955" s="514"/>
    </row>
    <row r="956" spans="1:16" s="93" customFormat="1" ht="18.75" customHeight="1" x14ac:dyDescent="0.25">
      <c r="A956" s="69" t="s">
        <v>1208</v>
      </c>
      <c r="B956" s="69">
        <v>6</v>
      </c>
      <c r="C956" s="69">
        <v>1</v>
      </c>
      <c r="D956" s="69" t="s">
        <v>1576</v>
      </c>
      <c r="E956" s="69"/>
      <c r="F956" s="69" t="s">
        <v>684</v>
      </c>
      <c r="G956" s="69" t="s">
        <v>836</v>
      </c>
      <c r="H956" s="69" t="s">
        <v>791</v>
      </c>
      <c r="I956" s="90">
        <v>43567</v>
      </c>
      <c r="J956" s="90">
        <v>43567</v>
      </c>
      <c r="K956" s="91">
        <v>1379</v>
      </c>
      <c r="L956" s="110">
        <v>348</v>
      </c>
      <c r="M956" s="69" t="s">
        <v>1127</v>
      </c>
      <c r="N956" s="510" t="s">
        <v>1667</v>
      </c>
    </row>
    <row r="957" spans="1:16" s="74" customFormat="1" ht="19.5" customHeight="1" x14ac:dyDescent="0.25">
      <c r="A957" s="103" t="s">
        <v>720</v>
      </c>
      <c r="B957" s="99">
        <v>6</v>
      </c>
      <c r="C957" s="100">
        <v>8</v>
      </c>
      <c r="D957" s="100" t="s">
        <v>1609</v>
      </c>
      <c r="E957" s="108"/>
      <c r="F957" s="103" t="s">
        <v>1202</v>
      </c>
      <c r="G957" s="143" t="s">
        <v>1611</v>
      </c>
      <c r="H957" s="103" t="s">
        <v>1581</v>
      </c>
      <c r="I957" s="145">
        <v>43570</v>
      </c>
      <c r="J957" s="145">
        <v>43570</v>
      </c>
      <c r="K957" s="100">
        <v>1388</v>
      </c>
      <c r="L957" s="244">
        <v>116</v>
      </c>
      <c r="M957" s="103" t="s">
        <v>712</v>
      </c>
      <c r="N957" s="510" t="s">
        <v>1691</v>
      </c>
      <c r="P957" s="97"/>
    </row>
    <row r="958" spans="1:16" s="93" customFormat="1" ht="61.5" customHeight="1" x14ac:dyDescent="0.25">
      <c r="A958" s="69" t="s">
        <v>720</v>
      </c>
      <c r="B958" s="69">
        <v>6</v>
      </c>
      <c r="C958" s="69">
        <v>19</v>
      </c>
      <c r="D958" s="69" t="s">
        <v>1644</v>
      </c>
      <c r="E958" s="69"/>
      <c r="F958" s="153" t="s">
        <v>684</v>
      </c>
      <c r="G958" s="69" t="s">
        <v>1651</v>
      </c>
      <c r="H958" s="69" t="s">
        <v>1648</v>
      </c>
      <c r="I958" s="90">
        <v>43609</v>
      </c>
      <c r="J958" s="90">
        <v>43609</v>
      </c>
      <c r="K958" s="69">
        <v>1427</v>
      </c>
      <c r="L958" s="225">
        <v>348</v>
      </c>
      <c r="M958" s="69" t="s">
        <v>1127</v>
      </c>
      <c r="N958" s="510" t="s">
        <v>1703</v>
      </c>
    </row>
    <row r="959" spans="1:16" s="93" customFormat="1" ht="12.75" customHeight="1" x14ac:dyDescent="0.25">
      <c r="A959" s="69"/>
      <c r="B959" s="69"/>
      <c r="C959" s="69"/>
      <c r="D959" s="69"/>
      <c r="E959" s="69"/>
      <c r="F959" s="69"/>
      <c r="G959" s="69"/>
      <c r="H959" s="69"/>
      <c r="I959" s="90"/>
      <c r="J959" s="90"/>
      <c r="K959" s="91"/>
      <c r="L959" s="110"/>
      <c r="M959" s="69"/>
    </row>
    <row r="960" spans="1:16" s="93" customFormat="1" ht="12.75" customHeight="1" x14ac:dyDescent="0.25">
      <c r="A960" s="69"/>
      <c r="B960" s="69"/>
      <c r="C960" s="69"/>
      <c r="D960" s="69"/>
      <c r="E960" s="69"/>
      <c r="F960" s="69"/>
      <c r="G960" s="69"/>
      <c r="H960" s="69"/>
      <c r="I960" s="90"/>
      <c r="J960" s="90"/>
      <c r="K960" s="91"/>
      <c r="L960" s="110"/>
      <c r="M960" s="69"/>
    </row>
    <row r="961" spans="1:13" s="93" customFormat="1" ht="12.75" customHeight="1" x14ac:dyDescent="0.25">
      <c r="A961" s="69"/>
      <c r="B961" s="69"/>
      <c r="C961" s="69"/>
      <c r="D961" s="69"/>
      <c r="E961" s="69"/>
      <c r="F961" s="69"/>
      <c r="G961" s="69"/>
      <c r="H961" s="69"/>
      <c r="I961" s="90"/>
      <c r="J961" s="90"/>
      <c r="K961" s="91"/>
      <c r="L961" s="110"/>
      <c r="M961" s="69"/>
    </row>
    <row r="962" spans="1:13" s="93" customFormat="1" ht="12.75" hidden="1" customHeight="1" thickBot="1" x14ac:dyDescent="0.3">
      <c r="A962" s="69"/>
      <c r="B962" s="69"/>
      <c r="C962" s="69"/>
      <c r="D962" s="69"/>
      <c r="E962" s="69"/>
      <c r="F962" s="69"/>
      <c r="G962" s="69"/>
      <c r="H962" s="69"/>
      <c r="I962" s="90"/>
      <c r="J962" s="90"/>
      <c r="K962" s="91"/>
      <c r="L962" s="110"/>
      <c r="M962" s="69"/>
    </row>
    <row r="963" spans="1:13" s="93" customFormat="1" ht="12.75" hidden="1" customHeight="1" x14ac:dyDescent="0.25">
      <c r="A963" s="551" t="s">
        <v>29</v>
      </c>
      <c r="B963" s="552"/>
      <c r="C963" s="552"/>
      <c r="D963" s="552"/>
      <c r="E963" s="552"/>
      <c r="F963" s="552"/>
      <c r="G963" s="552"/>
      <c r="H963" s="552"/>
      <c r="I963" s="552"/>
      <c r="J963" s="552"/>
      <c r="K963" s="553"/>
      <c r="L963" s="309">
        <f>SUM(L964:L970)</f>
        <v>0</v>
      </c>
      <c r="M963" s="89"/>
    </row>
    <row r="964" spans="1:13" s="93" customFormat="1" ht="12.75" hidden="1" customHeight="1" x14ac:dyDescent="0.25">
      <c r="A964" s="69"/>
      <c r="B964" s="69"/>
      <c r="C964" s="69"/>
      <c r="D964" s="69"/>
      <c r="E964" s="69"/>
      <c r="F964" s="69"/>
      <c r="G964" s="69"/>
      <c r="H964" s="69"/>
      <c r="I964" s="90"/>
      <c r="J964" s="90"/>
      <c r="K964" s="91"/>
      <c r="L964" s="110"/>
      <c r="M964" s="69"/>
    </row>
    <row r="965" spans="1:13" s="93" customFormat="1" ht="12.75" hidden="1" customHeight="1" x14ac:dyDescent="0.25">
      <c r="A965" s="69"/>
      <c r="B965" s="69"/>
      <c r="C965" s="69"/>
      <c r="D965" s="69"/>
      <c r="E965" s="69"/>
      <c r="F965" s="69"/>
      <c r="G965" s="69"/>
      <c r="H965" s="69"/>
      <c r="I965" s="90"/>
      <c r="J965" s="90"/>
      <c r="K965" s="91"/>
      <c r="L965" s="110"/>
      <c r="M965" s="69"/>
    </row>
    <row r="966" spans="1:13" s="93" customFormat="1" ht="12.75" hidden="1" customHeight="1" x14ac:dyDescent="0.25">
      <c r="A966" s="69"/>
      <c r="B966" s="69"/>
      <c r="C966" s="69"/>
      <c r="D966" s="69"/>
      <c r="E966" s="69"/>
      <c r="F966" s="69"/>
      <c r="G966" s="69"/>
      <c r="H966" s="69"/>
      <c r="I966" s="90"/>
      <c r="J966" s="90"/>
      <c r="K966" s="91"/>
      <c r="L966" s="110"/>
      <c r="M966" s="69"/>
    </row>
    <row r="967" spans="1:13" s="93" customFormat="1" ht="12.75" hidden="1" customHeight="1" x14ac:dyDescent="0.25">
      <c r="A967" s="69"/>
      <c r="B967" s="69"/>
      <c r="C967" s="69"/>
      <c r="D967" s="69"/>
      <c r="E967" s="69"/>
      <c r="F967" s="69"/>
      <c r="G967" s="69"/>
      <c r="H967" s="69"/>
      <c r="I967" s="90"/>
      <c r="J967" s="90"/>
      <c r="K967" s="91"/>
      <c r="L967" s="110"/>
      <c r="M967" s="69"/>
    </row>
    <row r="968" spans="1:13" s="93" customFormat="1" ht="12.75" hidden="1" customHeight="1" x14ac:dyDescent="0.25">
      <c r="A968" s="69"/>
      <c r="B968" s="69"/>
      <c r="C968" s="69"/>
      <c r="D968" s="69"/>
      <c r="E968" s="69"/>
      <c r="F968" s="69"/>
      <c r="G968" s="69"/>
      <c r="H968" s="69"/>
      <c r="I968" s="90"/>
      <c r="J968" s="90"/>
      <c r="K968" s="91"/>
      <c r="L968" s="110"/>
      <c r="M968" s="69"/>
    </row>
    <row r="969" spans="1:13" s="93" customFormat="1" ht="12.75" hidden="1" customHeight="1" x14ac:dyDescent="0.25">
      <c r="A969" s="69"/>
      <c r="B969" s="69"/>
      <c r="C969" s="69"/>
      <c r="D969" s="69"/>
      <c r="E969" s="69"/>
      <c r="F969" s="69"/>
      <c r="G969" s="69"/>
      <c r="H969" s="69"/>
      <c r="I969" s="90"/>
      <c r="J969" s="90"/>
      <c r="K969" s="91"/>
      <c r="L969" s="110"/>
      <c r="M969" s="69"/>
    </row>
    <row r="970" spans="1:13" s="93" customFormat="1" ht="12.75" hidden="1" customHeight="1" thickBot="1" x14ac:dyDescent="0.3">
      <c r="A970" s="69"/>
      <c r="B970" s="69"/>
      <c r="C970" s="69"/>
      <c r="D970" s="69"/>
      <c r="E970" s="69"/>
      <c r="F970" s="69"/>
      <c r="G970" s="69"/>
      <c r="H970" s="69"/>
      <c r="I970" s="90"/>
      <c r="J970" s="90"/>
      <c r="K970" s="91"/>
      <c r="L970" s="110"/>
      <c r="M970" s="69"/>
    </row>
    <row r="971" spans="1:13" s="93" customFormat="1" ht="12.75" hidden="1" customHeight="1" x14ac:dyDescent="0.25">
      <c r="A971" s="551" t="s">
        <v>30</v>
      </c>
      <c r="B971" s="552"/>
      <c r="C971" s="552"/>
      <c r="D971" s="552"/>
      <c r="E971" s="552"/>
      <c r="F971" s="552"/>
      <c r="G971" s="552"/>
      <c r="H971" s="552"/>
      <c r="I971" s="552"/>
      <c r="J971" s="552"/>
      <c r="K971" s="553"/>
      <c r="L971" s="381">
        <f>SUM(L972:L976)</f>
        <v>0</v>
      </c>
      <c r="M971" s="89"/>
    </row>
    <row r="972" spans="1:13" s="93" customFormat="1" ht="12.75" hidden="1" customHeight="1" x14ac:dyDescent="0.25">
      <c r="A972" s="69"/>
      <c r="B972" s="69"/>
      <c r="C972" s="69"/>
      <c r="D972" s="69"/>
      <c r="E972" s="69"/>
      <c r="F972" s="69"/>
      <c r="G972" s="69"/>
      <c r="H972" s="69"/>
      <c r="I972" s="90"/>
      <c r="J972" s="90"/>
      <c r="K972" s="91"/>
      <c r="L972" s="110"/>
      <c r="M972" s="69"/>
    </row>
    <row r="973" spans="1:13" s="93" customFormat="1" ht="12.75" hidden="1" customHeight="1" x14ac:dyDescent="0.25">
      <c r="A973" s="69"/>
      <c r="B973" s="69"/>
      <c r="C973" s="69"/>
      <c r="D973" s="69"/>
      <c r="E973" s="69"/>
      <c r="F973" s="69"/>
      <c r="G973" s="69"/>
      <c r="H973" s="69"/>
      <c r="I973" s="90"/>
      <c r="J973" s="90"/>
      <c r="K973" s="91"/>
      <c r="L973" s="110"/>
      <c r="M973" s="69"/>
    </row>
    <row r="974" spans="1:13" s="93" customFormat="1" ht="12.75" hidden="1" customHeight="1" x14ac:dyDescent="0.25">
      <c r="A974" s="69"/>
      <c r="B974" s="69"/>
      <c r="C974" s="69"/>
      <c r="D974" s="69"/>
      <c r="E974" s="69"/>
      <c r="F974" s="69"/>
      <c r="G974" s="69"/>
      <c r="H974" s="69"/>
      <c r="I974" s="90"/>
      <c r="J974" s="90"/>
      <c r="K974" s="91"/>
      <c r="L974" s="110"/>
      <c r="M974" s="69"/>
    </row>
    <row r="975" spans="1:13" s="93" customFormat="1" ht="12.75" hidden="1" customHeight="1" x14ac:dyDescent="0.25">
      <c r="A975" s="69"/>
      <c r="B975" s="69"/>
      <c r="C975" s="69"/>
      <c r="D975" s="69"/>
      <c r="E975" s="69"/>
      <c r="F975" s="69"/>
      <c r="G975" s="69"/>
      <c r="H975" s="69"/>
      <c r="I975" s="90"/>
      <c r="J975" s="90"/>
      <c r="K975" s="91"/>
      <c r="L975" s="110"/>
      <c r="M975" s="69"/>
    </row>
    <row r="976" spans="1:13" s="93" customFormat="1" ht="12.75" hidden="1" customHeight="1" thickBot="1" x14ac:dyDescent="0.3">
      <c r="A976" s="69"/>
      <c r="B976" s="69"/>
      <c r="C976" s="69"/>
      <c r="D976" s="69"/>
      <c r="E976" s="69"/>
      <c r="F976" s="69"/>
      <c r="G976" s="69"/>
      <c r="H976" s="69"/>
      <c r="I976" s="90"/>
      <c r="J976" s="90"/>
      <c r="K976" s="91"/>
      <c r="L976" s="110"/>
      <c r="M976" s="69"/>
    </row>
    <row r="977" spans="1:13" s="93" customFormat="1" ht="12.75" hidden="1" customHeight="1" x14ac:dyDescent="0.25">
      <c r="A977" s="551" t="s">
        <v>31</v>
      </c>
      <c r="B977" s="552"/>
      <c r="C977" s="552"/>
      <c r="D977" s="552"/>
      <c r="E977" s="552"/>
      <c r="F977" s="552"/>
      <c r="G977" s="552"/>
      <c r="H977" s="552"/>
      <c r="I977" s="552"/>
      <c r="J977" s="552"/>
      <c r="K977" s="553"/>
      <c r="L977" s="381">
        <f>SUM(L978)</f>
        <v>0</v>
      </c>
      <c r="M977" s="89"/>
    </row>
    <row r="978" spans="1:13" s="93" customFormat="1" ht="12.75" hidden="1" customHeight="1" thickBot="1" x14ac:dyDescent="0.3">
      <c r="A978" s="69"/>
      <c r="B978" s="69"/>
      <c r="C978" s="69"/>
      <c r="D978" s="69"/>
      <c r="E978" s="69"/>
      <c r="F978" s="69"/>
      <c r="G978" s="69"/>
      <c r="H978" s="69"/>
      <c r="I978" s="90"/>
      <c r="J978" s="90"/>
      <c r="K978" s="91"/>
      <c r="L978" s="110"/>
      <c r="M978" s="69"/>
    </row>
    <row r="979" spans="1:13" s="93" customFormat="1" ht="12.75" hidden="1" customHeight="1" x14ac:dyDescent="0.25">
      <c r="A979" s="551" t="s">
        <v>32</v>
      </c>
      <c r="B979" s="552"/>
      <c r="C979" s="552"/>
      <c r="D979" s="552"/>
      <c r="E979" s="552"/>
      <c r="F979" s="552"/>
      <c r="G979" s="552"/>
      <c r="H979" s="552"/>
      <c r="I979" s="552"/>
      <c r="J979" s="552"/>
      <c r="K979" s="553"/>
      <c r="L979" s="381">
        <f>SUM(L980:L983)</f>
        <v>0</v>
      </c>
      <c r="M979" s="89"/>
    </row>
    <row r="980" spans="1:13" s="93" customFormat="1" ht="12.75" hidden="1" customHeight="1" x14ac:dyDescent="0.25">
      <c r="A980" s="69"/>
      <c r="B980" s="69"/>
      <c r="C980" s="69"/>
      <c r="D980" s="69"/>
      <c r="E980" s="69"/>
      <c r="F980" s="69"/>
      <c r="G980" s="69"/>
      <c r="H980" s="69"/>
      <c r="I980" s="90"/>
      <c r="J980" s="90"/>
      <c r="K980" s="91"/>
      <c r="L980" s="110"/>
      <c r="M980" s="69"/>
    </row>
    <row r="981" spans="1:13" s="93" customFormat="1" ht="12.75" hidden="1" customHeight="1" x14ac:dyDescent="0.25">
      <c r="A981" s="69"/>
      <c r="B981" s="69"/>
      <c r="C981" s="69"/>
      <c r="D981" s="69"/>
      <c r="E981" s="69"/>
      <c r="F981" s="69"/>
      <c r="G981" s="69"/>
      <c r="H981" s="69"/>
      <c r="I981" s="90"/>
      <c r="J981" s="90"/>
      <c r="K981" s="91"/>
      <c r="L981" s="110"/>
      <c r="M981" s="69"/>
    </row>
    <row r="982" spans="1:13" s="93" customFormat="1" ht="12.75" hidden="1" customHeight="1" x14ac:dyDescent="0.25">
      <c r="A982" s="69"/>
      <c r="B982" s="69"/>
      <c r="C982" s="69"/>
      <c r="D982" s="69"/>
      <c r="E982" s="69"/>
      <c r="F982" s="69"/>
      <c r="G982" s="69"/>
      <c r="H982" s="69"/>
      <c r="I982" s="90"/>
      <c r="J982" s="90"/>
      <c r="K982" s="91"/>
      <c r="L982" s="110"/>
      <c r="M982" s="69"/>
    </row>
    <row r="983" spans="1:13" s="93" customFormat="1" ht="12.75" hidden="1" customHeight="1" thickBot="1" x14ac:dyDescent="0.3">
      <c r="A983" s="69"/>
      <c r="B983" s="69"/>
      <c r="C983" s="69"/>
      <c r="D983" s="69"/>
      <c r="E983" s="69"/>
      <c r="F983" s="69"/>
      <c r="G983" s="69"/>
      <c r="H983" s="69"/>
      <c r="I983" s="90"/>
      <c r="J983" s="90"/>
      <c r="K983" s="91"/>
      <c r="L983" s="110"/>
      <c r="M983" s="69"/>
    </row>
    <row r="984" spans="1:13" s="93" customFormat="1" ht="12.75" hidden="1" customHeight="1" x14ac:dyDescent="0.25">
      <c r="A984" s="551" t="s">
        <v>33</v>
      </c>
      <c r="B984" s="552"/>
      <c r="C984" s="552"/>
      <c r="D984" s="552"/>
      <c r="E984" s="552"/>
      <c r="F984" s="552"/>
      <c r="G984" s="552"/>
      <c r="H984" s="552"/>
      <c r="I984" s="552"/>
      <c r="J984" s="552"/>
      <c r="K984" s="553"/>
      <c r="L984" s="381">
        <f>SUM(L985:L989)</f>
        <v>0</v>
      </c>
      <c r="M984" s="89"/>
    </row>
    <row r="985" spans="1:13" s="93" customFormat="1" ht="12.75" hidden="1" customHeight="1" x14ac:dyDescent="0.25">
      <c r="A985" s="69"/>
      <c r="B985" s="69"/>
      <c r="C985" s="69"/>
      <c r="D985" s="69"/>
      <c r="E985" s="69"/>
      <c r="F985" s="69"/>
      <c r="G985" s="69"/>
      <c r="H985" s="69"/>
      <c r="I985" s="90"/>
      <c r="J985" s="90"/>
      <c r="K985" s="91"/>
      <c r="L985" s="110"/>
      <c r="M985" s="69"/>
    </row>
    <row r="986" spans="1:13" s="93" customFormat="1" ht="12.75" hidden="1" customHeight="1" x14ac:dyDescent="0.25">
      <c r="A986" s="69"/>
      <c r="B986" s="69"/>
      <c r="C986" s="69"/>
      <c r="D986" s="69"/>
      <c r="E986" s="69"/>
      <c r="F986" s="69"/>
      <c r="G986" s="69"/>
      <c r="H986" s="69"/>
      <c r="I986" s="90"/>
      <c r="J986" s="90"/>
      <c r="K986" s="91"/>
      <c r="L986" s="110"/>
      <c r="M986" s="69"/>
    </row>
    <row r="987" spans="1:13" s="93" customFormat="1" ht="12.75" hidden="1" customHeight="1" x14ac:dyDescent="0.25">
      <c r="A987" s="69"/>
      <c r="B987" s="69"/>
      <c r="C987" s="69"/>
      <c r="D987" s="69"/>
      <c r="E987" s="69"/>
      <c r="F987" s="69"/>
      <c r="G987" s="69"/>
      <c r="H987" s="69"/>
      <c r="I987" s="90"/>
      <c r="J987" s="90"/>
      <c r="K987" s="91"/>
      <c r="L987" s="110"/>
      <c r="M987" s="69"/>
    </row>
    <row r="988" spans="1:13" s="93" customFormat="1" ht="12.75" hidden="1" customHeight="1" x14ac:dyDescent="0.25">
      <c r="A988" s="69"/>
      <c r="B988" s="69"/>
      <c r="C988" s="69"/>
      <c r="D988" s="69"/>
      <c r="E988" s="69"/>
      <c r="F988" s="69"/>
      <c r="G988" s="69"/>
      <c r="H988" s="69"/>
      <c r="I988" s="90"/>
      <c r="J988" s="90"/>
      <c r="K988" s="91"/>
      <c r="L988" s="110"/>
      <c r="M988" s="69"/>
    </row>
    <row r="989" spans="1:13" s="93" customFormat="1" ht="12.75" hidden="1" customHeight="1" thickBot="1" x14ac:dyDescent="0.3">
      <c r="A989" s="69"/>
      <c r="B989" s="69"/>
      <c r="C989" s="69"/>
      <c r="D989" s="69"/>
      <c r="E989" s="69"/>
      <c r="F989" s="69"/>
      <c r="G989" s="69"/>
      <c r="H989" s="69"/>
      <c r="I989" s="90"/>
      <c r="J989" s="90"/>
      <c r="K989" s="91"/>
      <c r="L989" s="110"/>
      <c r="M989" s="69"/>
    </row>
    <row r="990" spans="1:13" s="93" customFormat="1" ht="12.75" hidden="1" customHeight="1" x14ac:dyDescent="0.25">
      <c r="A990" s="551" t="s">
        <v>61</v>
      </c>
      <c r="B990" s="552"/>
      <c r="C990" s="552"/>
      <c r="D990" s="552"/>
      <c r="E990" s="552"/>
      <c r="F990" s="552"/>
      <c r="G990" s="552"/>
      <c r="H990" s="552"/>
      <c r="I990" s="552"/>
      <c r="J990" s="552"/>
      <c r="K990" s="553"/>
      <c r="L990" s="381">
        <f>SUM(L991:L997)</f>
        <v>0</v>
      </c>
      <c r="M990" s="89"/>
    </row>
    <row r="991" spans="1:13" s="93" customFormat="1" ht="12.75" hidden="1" customHeight="1" x14ac:dyDescent="0.25">
      <c r="A991" s="69"/>
      <c r="B991" s="69"/>
      <c r="C991" s="69"/>
      <c r="D991" s="69"/>
      <c r="E991" s="69"/>
      <c r="F991" s="69"/>
      <c r="G991" s="69"/>
      <c r="H991" s="69"/>
      <c r="I991" s="90"/>
      <c r="J991" s="90"/>
      <c r="K991" s="91"/>
      <c r="L991" s="110"/>
      <c r="M991" s="69"/>
    </row>
    <row r="992" spans="1:13" s="93" customFormat="1" ht="12.75" hidden="1" customHeight="1" x14ac:dyDescent="0.25">
      <c r="A992" s="69"/>
      <c r="B992" s="69"/>
      <c r="C992" s="69"/>
      <c r="D992" s="69"/>
      <c r="E992" s="69"/>
      <c r="F992" s="69"/>
      <c r="G992" s="69"/>
      <c r="H992" s="69"/>
      <c r="I992" s="90"/>
      <c r="J992" s="90"/>
      <c r="K992" s="91"/>
      <c r="L992" s="110"/>
      <c r="M992" s="69"/>
    </row>
    <row r="993" spans="1:13" s="93" customFormat="1" ht="12.75" hidden="1" customHeight="1" x14ac:dyDescent="0.25">
      <c r="A993" s="69"/>
      <c r="B993" s="69"/>
      <c r="C993" s="69"/>
      <c r="D993" s="69"/>
      <c r="E993" s="69"/>
      <c r="F993" s="69"/>
      <c r="G993" s="69"/>
      <c r="H993" s="69"/>
      <c r="I993" s="90"/>
      <c r="J993" s="90"/>
      <c r="K993" s="91"/>
      <c r="L993" s="110"/>
      <c r="M993" s="69"/>
    </row>
    <row r="994" spans="1:13" s="93" customFormat="1" ht="12.75" hidden="1" customHeight="1" x14ac:dyDescent="0.25">
      <c r="A994" s="69"/>
      <c r="B994" s="69"/>
      <c r="C994" s="69"/>
      <c r="D994" s="69"/>
      <c r="E994" s="69"/>
      <c r="F994" s="69"/>
      <c r="G994" s="69"/>
      <c r="H994" s="69"/>
      <c r="I994" s="90"/>
      <c r="J994" s="90"/>
      <c r="K994" s="91"/>
      <c r="L994" s="110"/>
      <c r="M994" s="69"/>
    </row>
    <row r="995" spans="1:13" s="93" customFormat="1" ht="12.75" hidden="1" customHeight="1" x14ac:dyDescent="0.25">
      <c r="A995" s="69"/>
      <c r="B995" s="69"/>
      <c r="C995" s="69"/>
      <c r="D995" s="69"/>
      <c r="E995" s="69"/>
      <c r="F995" s="69"/>
      <c r="G995" s="69"/>
      <c r="H995" s="69"/>
      <c r="I995" s="90"/>
      <c r="J995" s="90"/>
      <c r="K995" s="91"/>
      <c r="L995" s="110"/>
      <c r="M995" s="69"/>
    </row>
    <row r="996" spans="1:13" s="93" customFormat="1" ht="12.75" hidden="1" customHeight="1" x14ac:dyDescent="0.25">
      <c r="A996" s="69"/>
      <c r="B996" s="69"/>
      <c r="C996" s="69"/>
      <c r="D996" s="69"/>
      <c r="E996" s="69"/>
      <c r="F996" s="69"/>
      <c r="G996" s="69"/>
      <c r="H996" s="69"/>
      <c r="I996" s="90"/>
      <c r="J996" s="90"/>
      <c r="K996" s="91"/>
      <c r="L996" s="110"/>
      <c r="M996" s="69"/>
    </row>
    <row r="997" spans="1:13" s="74" customFormat="1" ht="12.75" customHeight="1" x14ac:dyDescent="0.25">
      <c r="A997" s="69"/>
      <c r="B997" s="69"/>
      <c r="C997" s="69"/>
      <c r="D997" s="69"/>
      <c r="E997" s="69"/>
      <c r="F997" s="69"/>
      <c r="G997" s="69"/>
      <c r="H997" s="69"/>
      <c r="I997" s="90"/>
      <c r="J997" s="90"/>
      <c r="K997" s="91"/>
      <c r="L997" s="110"/>
      <c r="M997" s="69"/>
    </row>
    <row r="998" spans="1:13" s="74" customFormat="1" ht="12.75" customHeight="1" thickBot="1" x14ac:dyDescent="0.3">
      <c r="A998" s="112" t="s">
        <v>34</v>
      </c>
      <c r="B998" s="113"/>
      <c r="C998" s="114"/>
      <c r="D998" s="115"/>
      <c r="E998" s="116"/>
      <c r="F998" s="117"/>
      <c r="G998" s="118"/>
      <c r="H998" s="117"/>
      <c r="I998" s="119"/>
      <c r="J998" s="119"/>
      <c r="K998" s="120"/>
      <c r="L998" s="121">
        <f>L918+L928+L935+L948+L953+L963+L971+L977+L979+L984+L990</f>
        <v>34777.54</v>
      </c>
      <c r="M998" s="204"/>
    </row>
    <row r="999" spans="1:13" s="82" customFormat="1" ht="12.75" customHeight="1" x14ac:dyDescent="0.25">
      <c r="A999" s="276"/>
      <c r="B999" s="123"/>
      <c r="C999" s="124"/>
      <c r="D999" s="277"/>
      <c r="E999" s="276"/>
      <c r="F999" s="123"/>
      <c r="G999" s="276"/>
      <c r="H999" s="123"/>
      <c r="I999" s="277"/>
      <c r="J999" s="277"/>
      <c r="K999" s="125"/>
      <c r="L999" s="127"/>
      <c r="M999" s="205"/>
    </row>
    <row r="1000" spans="1:13" s="82" customFormat="1" ht="12.75" customHeight="1" x14ac:dyDescent="0.25">
      <c r="A1000" s="558" t="s">
        <v>18</v>
      </c>
      <c r="B1000" s="558"/>
      <c r="C1000" s="558"/>
      <c r="D1000" s="558"/>
      <c r="E1000" s="558"/>
      <c r="F1000" s="558"/>
      <c r="G1000" s="560" t="s">
        <v>19</v>
      </c>
      <c r="H1000" s="560"/>
      <c r="I1000" s="128"/>
      <c r="J1000" s="128"/>
      <c r="K1000" s="129"/>
      <c r="L1000" s="550" t="s">
        <v>20</v>
      </c>
      <c r="M1000" s="550"/>
    </row>
    <row r="1001" spans="1:13" s="82" customFormat="1" ht="12.75" customHeight="1" x14ac:dyDescent="0.25">
      <c r="B1001" s="83"/>
      <c r="C1001" s="84"/>
      <c r="D1001" s="475"/>
      <c r="E1001" s="122"/>
      <c r="F1001" s="130"/>
      <c r="G1001" s="131"/>
      <c r="H1001" s="130"/>
      <c r="K1001" s="132"/>
      <c r="L1001" s="126"/>
      <c r="M1001" s="130"/>
    </row>
    <row r="1002" spans="1:13" s="82" customFormat="1" ht="12.75" customHeight="1" x14ac:dyDescent="0.25">
      <c r="A1002" s="558" t="s">
        <v>1246</v>
      </c>
      <c r="B1002" s="558"/>
      <c r="C1002" s="558"/>
      <c r="D1002" s="558"/>
      <c r="E1002" s="558"/>
      <c r="F1002" s="558"/>
      <c r="G1002" s="559" t="s">
        <v>36</v>
      </c>
      <c r="H1002" s="559"/>
      <c r="I1002" s="279"/>
      <c r="J1002" s="279"/>
      <c r="K1002" s="133"/>
      <c r="L1002" s="559" t="s">
        <v>37</v>
      </c>
      <c r="M1002" s="559"/>
    </row>
    <row r="1003" spans="1:13" s="82" customFormat="1" ht="12.75" customHeight="1" x14ac:dyDescent="0.25">
      <c r="A1003" s="558" t="s">
        <v>1247</v>
      </c>
      <c r="B1003" s="558"/>
      <c r="C1003" s="558"/>
      <c r="D1003" s="558"/>
      <c r="E1003" s="558"/>
      <c r="F1003" s="558"/>
      <c r="G1003" s="550" t="s">
        <v>39</v>
      </c>
      <c r="H1003" s="550"/>
      <c r="I1003" s="278"/>
      <c r="J1003" s="278"/>
      <c r="K1003" s="133"/>
      <c r="L1003" s="550" t="s">
        <v>40</v>
      </c>
      <c r="M1003" s="550"/>
    </row>
    <row r="1004" spans="1:13" s="74" customFormat="1" ht="12.75" customHeight="1" x14ac:dyDescent="0.25">
      <c r="A1004" s="277"/>
      <c r="B1004" s="277"/>
      <c r="C1004" s="277"/>
      <c r="D1004" s="277"/>
      <c r="E1004" s="277"/>
      <c r="F1004" s="277"/>
      <c r="G1004" s="278"/>
      <c r="H1004" s="208"/>
      <c r="I1004" s="278"/>
      <c r="J1004" s="278"/>
      <c r="K1004" s="133"/>
      <c r="L1004" s="126"/>
      <c r="M1004" s="208"/>
    </row>
    <row r="1005" spans="1:13" s="74" customFormat="1" ht="12.75" customHeight="1" x14ac:dyDescent="0.25">
      <c r="A1005" s="557" t="s">
        <v>14</v>
      </c>
      <c r="B1005" s="557"/>
      <c r="C1005" s="557"/>
      <c r="D1005" s="557"/>
      <c r="E1005" s="557"/>
      <c r="F1005" s="70"/>
      <c r="G1005" s="71"/>
      <c r="H1005" s="83"/>
      <c r="I1005" s="279"/>
      <c r="J1005" s="279"/>
      <c r="K1005" s="72"/>
      <c r="L1005" s="73"/>
      <c r="M1005" s="164"/>
    </row>
    <row r="1006" spans="1:13" s="74" customFormat="1" ht="22.5" customHeight="1" x14ac:dyDescent="0.25">
      <c r="A1006" s="75" t="s">
        <v>366</v>
      </c>
      <c r="B1006" s="76"/>
      <c r="C1006" s="77"/>
      <c r="D1006" s="138"/>
      <c r="E1006" s="79" t="s">
        <v>367</v>
      </c>
      <c r="F1006" s="76"/>
      <c r="G1006" s="75" t="s">
        <v>368</v>
      </c>
      <c r="H1006" s="209" t="s">
        <v>292</v>
      </c>
      <c r="I1006" s="75" t="s">
        <v>369</v>
      </c>
      <c r="J1006" s="75"/>
      <c r="K1006" s="80"/>
      <c r="L1006" s="81"/>
      <c r="M1006" s="209" t="s">
        <v>370</v>
      </c>
    </row>
    <row r="1007" spans="1:13" s="88" customFormat="1" ht="12.75" customHeight="1" x14ac:dyDescent="0.25">
      <c r="A1007" s="82"/>
      <c r="B1007" s="83"/>
      <c r="C1007" s="84"/>
      <c r="D1007" s="279"/>
      <c r="E1007" s="140"/>
      <c r="F1007" s="83"/>
      <c r="G1007" s="71"/>
      <c r="H1007" s="179"/>
      <c r="I1007" s="140"/>
      <c r="J1007" s="140"/>
      <c r="K1007" s="72"/>
      <c r="L1007" s="141"/>
      <c r="M1007" s="164"/>
    </row>
    <row r="1008" spans="1:13" s="74" customFormat="1" ht="43.5" customHeight="1" x14ac:dyDescent="0.25">
      <c r="A1008" s="9" t="s">
        <v>2</v>
      </c>
      <c r="B1008" s="9" t="s">
        <v>3</v>
      </c>
      <c r="C1008" s="85" t="s">
        <v>4</v>
      </c>
      <c r="D1008" s="9" t="s">
        <v>5</v>
      </c>
      <c r="E1008" s="9" t="s">
        <v>6</v>
      </c>
      <c r="F1008" s="9" t="s">
        <v>7</v>
      </c>
      <c r="G1008" s="9" t="s">
        <v>8</v>
      </c>
      <c r="H1008" s="9" t="s">
        <v>9</v>
      </c>
      <c r="I1008" s="9" t="s">
        <v>22</v>
      </c>
      <c r="J1008" s="9" t="s">
        <v>10</v>
      </c>
      <c r="K1008" s="86" t="s">
        <v>11</v>
      </c>
      <c r="L1008" s="87" t="s">
        <v>12</v>
      </c>
      <c r="M1008" s="9" t="s">
        <v>13</v>
      </c>
    </row>
    <row r="1009" spans="1:15" s="93" customFormat="1" ht="12.75" hidden="1" customHeight="1" x14ac:dyDescent="0.25">
      <c r="A1009" s="551" t="s">
        <v>60</v>
      </c>
      <c r="B1009" s="552"/>
      <c r="C1009" s="552"/>
      <c r="D1009" s="552"/>
      <c r="E1009" s="552"/>
      <c r="F1009" s="552"/>
      <c r="G1009" s="552"/>
      <c r="H1009" s="552"/>
      <c r="I1009" s="552"/>
      <c r="J1009" s="552"/>
      <c r="K1009" s="553"/>
      <c r="L1009" s="309">
        <f>SUM(L1010:L1016)</f>
        <v>2500.8000000000002</v>
      </c>
      <c r="M1009" s="89"/>
    </row>
    <row r="1010" spans="1:15" s="93" customFormat="1" ht="20.25" hidden="1" customHeight="1" x14ac:dyDescent="0.25">
      <c r="A1010" s="69" t="s">
        <v>720</v>
      </c>
      <c r="B1010" s="69">
        <v>3</v>
      </c>
      <c r="C1010" s="69">
        <v>4</v>
      </c>
      <c r="D1010" s="69">
        <v>56</v>
      </c>
      <c r="E1010" s="69"/>
      <c r="F1010" s="69" t="s">
        <v>680</v>
      </c>
      <c r="G1010" s="69" t="s">
        <v>790</v>
      </c>
      <c r="H1010" s="69" t="s">
        <v>791</v>
      </c>
      <c r="I1010" s="90">
        <v>43479</v>
      </c>
      <c r="J1010" s="90">
        <v>43479</v>
      </c>
      <c r="K1010" s="91">
        <v>1299</v>
      </c>
      <c r="L1010" s="110">
        <v>116</v>
      </c>
      <c r="M1010" s="69" t="s">
        <v>718</v>
      </c>
    </row>
    <row r="1011" spans="1:15" s="93" customFormat="1" ht="20.25" hidden="1" customHeight="1" x14ac:dyDescent="0.25">
      <c r="A1011" s="69" t="s">
        <v>720</v>
      </c>
      <c r="B1011" s="69">
        <v>3</v>
      </c>
      <c r="C1011" s="69">
        <v>5</v>
      </c>
      <c r="D1011" s="69">
        <v>74</v>
      </c>
      <c r="E1011" s="69"/>
      <c r="F1011" s="69" t="s">
        <v>680</v>
      </c>
      <c r="G1011" s="69" t="s">
        <v>803</v>
      </c>
      <c r="H1011" s="69" t="s">
        <v>717</v>
      </c>
      <c r="I1011" s="90">
        <v>43479</v>
      </c>
      <c r="J1011" s="90">
        <v>43479</v>
      </c>
      <c r="K1011" s="91">
        <v>725</v>
      </c>
      <c r="L1011" s="110">
        <v>1630</v>
      </c>
      <c r="M1011" s="69" t="s">
        <v>718</v>
      </c>
    </row>
    <row r="1012" spans="1:15" s="93" customFormat="1" ht="20.25" hidden="1" customHeight="1" x14ac:dyDescent="0.25">
      <c r="A1012" s="69" t="s">
        <v>720</v>
      </c>
      <c r="B1012" s="69">
        <v>3</v>
      </c>
      <c r="C1012" s="69">
        <v>4</v>
      </c>
      <c r="D1012" s="69">
        <v>55</v>
      </c>
      <c r="E1012" s="69"/>
      <c r="F1012" s="69" t="s">
        <v>684</v>
      </c>
      <c r="G1012" s="69" t="s">
        <v>845</v>
      </c>
      <c r="H1012" s="69" t="s">
        <v>791</v>
      </c>
      <c r="I1012" s="90">
        <v>43479</v>
      </c>
      <c r="J1012" s="90">
        <v>43479</v>
      </c>
      <c r="K1012" s="91">
        <v>1298</v>
      </c>
      <c r="L1012" s="110">
        <v>348</v>
      </c>
      <c r="M1012" s="69" t="s">
        <v>718</v>
      </c>
    </row>
    <row r="1013" spans="1:15" s="93" customFormat="1" ht="20.25" hidden="1" customHeight="1" x14ac:dyDescent="0.25">
      <c r="A1013" s="69" t="s">
        <v>720</v>
      </c>
      <c r="B1013" s="69">
        <v>3</v>
      </c>
      <c r="C1013" s="69">
        <v>12</v>
      </c>
      <c r="D1013" s="69">
        <v>132</v>
      </c>
      <c r="E1013" s="69"/>
      <c r="F1013" s="69" t="s">
        <v>684</v>
      </c>
      <c r="G1013" s="69" t="s">
        <v>1017</v>
      </c>
      <c r="H1013" s="69" t="s">
        <v>800</v>
      </c>
      <c r="I1013" s="90">
        <v>43479</v>
      </c>
      <c r="J1013" s="90">
        <v>43479</v>
      </c>
      <c r="K1013" s="91" t="s">
        <v>1018</v>
      </c>
      <c r="L1013" s="110">
        <v>406.8</v>
      </c>
      <c r="M1013" s="69" t="s">
        <v>718</v>
      </c>
    </row>
    <row r="1014" spans="1:15" s="93" customFormat="1" ht="20.25" hidden="1" customHeight="1" x14ac:dyDescent="0.25">
      <c r="A1014" s="69"/>
      <c r="B1014" s="69"/>
      <c r="C1014" s="69"/>
      <c r="D1014" s="69"/>
      <c r="E1014" s="69"/>
      <c r="F1014" s="69"/>
      <c r="G1014" s="69"/>
      <c r="H1014" s="69"/>
      <c r="I1014" s="90"/>
      <c r="J1014" s="90"/>
      <c r="K1014" s="91"/>
      <c r="L1014" s="110"/>
      <c r="M1014" s="69"/>
    </row>
    <row r="1015" spans="1:15" s="93" customFormat="1" ht="20.25" hidden="1" customHeight="1" x14ac:dyDescent="0.25">
      <c r="A1015" s="69"/>
      <c r="B1015" s="69"/>
      <c r="C1015" s="69"/>
      <c r="D1015" s="69"/>
      <c r="E1015" s="69"/>
      <c r="F1015" s="69"/>
      <c r="G1015" s="69"/>
      <c r="H1015" s="69"/>
      <c r="I1015" s="90"/>
      <c r="J1015" s="90"/>
      <c r="K1015" s="91"/>
      <c r="L1015" s="110"/>
      <c r="M1015" s="69"/>
    </row>
    <row r="1016" spans="1:15" s="74" customFormat="1" ht="20.25" hidden="1" customHeight="1" x14ac:dyDescent="0.25">
      <c r="A1016" s="69"/>
      <c r="B1016" s="69"/>
      <c r="C1016" s="69"/>
      <c r="D1016" s="69"/>
      <c r="E1016" s="69"/>
      <c r="F1016" s="69"/>
      <c r="G1016" s="69"/>
      <c r="H1016" s="69"/>
      <c r="I1016" s="90"/>
      <c r="J1016" s="90"/>
      <c r="K1016" s="91"/>
      <c r="L1016" s="110"/>
      <c r="M1016" s="69"/>
      <c r="N1016" s="97"/>
    </row>
    <row r="1017" spans="1:15" s="74" customFormat="1" ht="12.75" hidden="1" customHeight="1" thickBot="1" x14ac:dyDescent="0.3">
      <c r="A1017" s="551" t="s">
        <v>140</v>
      </c>
      <c r="B1017" s="552"/>
      <c r="C1017" s="552"/>
      <c r="D1017" s="552"/>
      <c r="E1017" s="552"/>
      <c r="F1017" s="552"/>
      <c r="G1017" s="552"/>
      <c r="H1017" s="552"/>
      <c r="I1017" s="552"/>
      <c r="J1017" s="552"/>
      <c r="K1017" s="553"/>
      <c r="L1017" s="308">
        <f>SUM(L1018:L1022)</f>
        <v>2992.8</v>
      </c>
      <c r="M1017" s="96"/>
      <c r="N1017" s="97"/>
    </row>
    <row r="1018" spans="1:15" s="74" customFormat="1" ht="19.5" hidden="1" customHeight="1" x14ac:dyDescent="0.25">
      <c r="A1018" s="69" t="s">
        <v>679</v>
      </c>
      <c r="B1018" s="69">
        <v>4</v>
      </c>
      <c r="C1018" s="69">
        <v>5</v>
      </c>
      <c r="D1018" s="69" t="s">
        <v>1120</v>
      </c>
      <c r="E1018" s="69"/>
      <c r="F1018" s="69" t="s">
        <v>684</v>
      </c>
      <c r="G1018" s="69" t="s">
        <v>844</v>
      </c>
      <c r="H1018" s="69" t="s">
        <v>1128</v>
      </c>
      <c r="I1018" s="90">
        <v>43511</v>
      </c>
      <c r="J1018" s="90">
        <v>43511</v>
      </c>
      <c r="K1018" s="91">
        <v>1328</v>
      </c>
      <c r="L1018" s="110">
        <v>232</v>
      </c>
      <c r="M1018" s="69" t="s">
        <v>1127</v>
      </c>
      <c r="N1018" s="97"/>
      <c r="O1018" s="74">
        <f>200*1.16</f>
        <v>231.99999999999997</v>
      </c>
    </row>
    <row r="1019" spans="1:15" s="74" customFormat="1" ht="21" hidden="1" customHeight="1" x14ac:dyDescent="0.25">
      <c r="A1019" s="69" t="s">
        <v>679</v>
      </c>
      <c r="B1019" s="69">
        <v>4</v>
      </c>
      <c r="C1019" s="69">
        <v>5</v>
      </c>
      <c r="D1019" s="69" t="s">
        <v>1120</v>
      </c>
      <c r="E1019" s="69"/>
      <c r="F1019" s="69" t="s">
        <v>680</v>
      </c>
      <c r="G1019" s="69" t="s">
        <v>792</v>
      </c>
      <c r="H1019" s="69" t="s">
        <v>1128</v>
      </c>
      <c r="I1019" s="90">
        <v>43511</v>
      </c>
      <c r="J1019" s="90">
        <v>43511</v>
      </c>
      <c r="K1019" s="91">
        <v>1328</v>
      </c>
      <c r="L1019" s="110">
        <v>116</v>
      </c>
      <c r="M1019" s="69" t="s">
        <v>1127</v>
      </c>
      <c r="N1019" s="97"/>
      <c r="O1019" s="74">
        <f>100*1.16</f>
        <v>115.99999999999999</v>
      </c>
    </row>
    <row r="1020" spans="1:15" s="74" customFormat="1" ht="40.5" hidden="1" customHeight="1" x14ac:dyDescent="0.25">
      <c r="A1020" s="69" t="s">
        <v>1208</v>
      </c>
      <c r="B1020" s="69">
        <v>4</v>
      </c>
      <c r="C1020" s="69">
        <v>8</v>
      </c>
      <c r="D1020" s="69" t="s">
        <v>1222</v>
      </c>
      <c r="E1020" s="69"/>
      <c r="F1020" s="69" t="s">
        <v>684</v>
      </c>
      <c r="G1020" s="69" t="s">
        <v>1225</v>
      </c>
      <c r="H1020" s="69" t="s">
        <v>1226</v>
      </c>
      <c r="I1020" s="90">
        <v>43530</v>
      </c>
      <c r="J1020" s="90">
        <v>43530</v>
      </c>
      <c r="K1020" s="91">
        <v>100</v>
      </c>
      <c r="L1020" s="110">
        <v>2320</v>
      </c>
      <c r="M1020" s="69" t="s">
        <v>1127</v>
      </c>
      <c r="N1020" s="97"/>
    </row>
    <row r="1021" spans="1:15" s="74" customFormat="1" ht="30.75" hidden="1" customHeight="1" x14ac:dyDescent="0.25">
      <c r="A1021" s="69" t="s">
        <v>1208</v>
      </c>
      <c r="B1021" s="69">
        <v>4</v>
      </c>
      <c r="C1021" s="69">
        <v>8</v>
      </c>
      <c r="D1021" s="69" t="s">
        <v>1231</v>
      </c>
      <c r="E1021" s="69"/>
      <c r="F1021" s="69" t="s">
        <v>684</v>
      </c>
      <c r="G1021" s="69" t="s">
        <v>1240</v>
      </c>
      <c r="H1021" s="69" t="s">
        <v>1193</v>
      </c>
      <c r="I1021" s="90">
        <v>43535</v>
      </c>
      <c r="J1021" s="90">
        <v>43535</v>
      </c>
      <c r="K1021" s="91" t="s">
        <v>1241</v>
      </c>
      <c r="L1021" s="110">
        <v>324.8</v>
      </c>
      <c r="M1021" s="69" t="s">
        <v>1127</v>
      </c>
      <c r="N1021" s="97"/>
    </row>
    <row r="1022" spans="1:15" s="74" customFormat="1" ht="12.75" hidden="1" customHeight="1" thickBot="1" x14ac:dyDescent="0.3">
      <c r="A1022" s="69"/>
      <c r="B1022" s="69"/>
      <c r="C1022" s="69"/>
      <c r="D1022" s="69"/>
      <c r="E1022" s="69"/>
      <c r="F1022" s="69"/>
      <c r="G1022" s="69"/>
      <c r="H1022" s="69"/>
      <c r="I1022" s="90"/>
      <c r="J1022" s="90"/>
      <c r="K1022" s="91"/>
      <c r="L1022" s="110"/>
      <c r="M1022" s="69"/>
      <c r="N1022" s="97"/>
    </row>
    <row r="1023" spans="1:15" s="93" customFormat="1" ht="12.75" hidden="1" customHeight="1" x14ac:dyDescent="0.25">
      <c r="A1023" s="551" t="s">
        <v>1252</v>
      </c>
      <c r="B1023" s="552"/>
      <c r="C1023" s="552"/>
      <c r="D1023" s="552"/>
      <c r="E1023" s="552"/>
      <c r="F1023" s="552"/>
      <c r="G1023" s="552"/>
      <c r="H1023" s="552"/>
      <c r="I1023" s="552"/>
      <c r="J1023" s="552"/>
      <c r="K1023" s="553"/>
      <c r="L1023" s="309">
        <f>SUM(L1024:L1032)</f>
        <v>15378.4</v>
      </c>
      <c r="M1023" s="89"/>
    </row>
    <row r="1024" spans="1:15" s="93" customFormat="1" ht="28.5" hidden="1" customHeight="1" x14ac:dyDescent="0.25">
      <c r="A1024" s="69" t="s">
        <v>679</v>
      </c>
      <c r="B1024" s="69">
        <v>5</v>
      </c>
      <c r="C1024" s="69">
        <v>9</v>
      </c>
      <c r="D1024" s="69" t="s">
        <v>1269</v>
      </c>
      <c r="E1024" s="69"/>
      <c r="F1024" s="69" t="s">
        <v>1162</v>
      </c>
      <c r="G1024" s="69" t="s">
        <v>1273</v>
      </c>
      <c r="H1024" s="69" t="s">
        <v>1274</v>
      </c>
      <c r="I1024" s="90">
        <v>43586</v>
      </c>
      <c r="J1024" s="90">
        <v>43586</v>
      </c>
      <c r="K1024" s="91" t="s">
        <v>1272</v>
      </c>
      <c r="L1024" s="110">
        <v>3248</v>
      </c>
      <c r="M1024" s="69" t="s">
        <v>1127</v>
      </c>
    </row>
    <row r="1025" spans="1:15" s="93" customFormat="1" ht="24.75" hidden="1" customHeight="1" x14ac:dyDescent="0.25">
      <c r="A1025" s="69" t="s">
        <v>679</v>
      </c>
      <c r="B1025" s="69">
        <v>5</v>
      </c>
      <c r="C1025" s="69">
        <v>22</v>
      </c>
      <c r="D1025" s="69" t="s">
        <v>1287</v>
      </c>
      <c r="E1025" s="69"/>
      <c r="F1025" s="69" t="s">
        <v>1162</v>
      </c>
      <c r="G1025" s="69" t="s">
        <v>1289</v>
      </c>
      <c r="H1025" s="69" t="s">
        <v>1290</v>
      </c>
      <c r="I1025" s="90">
        <v>43575</v>
      </c>
      <c r="J1025" s="90">
        <v>43575</v>
      </c>
      <c r="K1025" s="91">
        <v>690</v>
      </c>
      <c r="L1025" s="110">
        <v>568.4</v>
      </c>
      <c r="M1025" s="69" t="s">
        <v>1127</v>
      </c>
    </row>
    <row r="1026" spans="1:15" s="93" customFormat="1" ht="36" hidden="1" customHeight="1" x14ac:dyDescent="0.25">
      <c r="A1026" s="69" t="s">
        <v>1208</v>
      </c>
      <c r="B1026" s="69">
        <v>5</v>
      </c>
      <c r="C1026" s="69">
        <v>30</v>
      </c>
      <c r="D1026" s="69" t="s">
        <v>1373</v>
      </c>
      <c r="E1026" s="69"/>
      <c r="F1026" s="69" t="s">
        <v>1162</v>
      </c>
      <c r="G1026" s="69" t="s">
        <v>1374</v>
      </c>
      <c r="H1026" s="69" t="s">
        <v>730</v>
      </c>
      <c r="I1026" s="90">
        <v>43604</v>
      </c>
      <c r="J1026" s="90">
        <v>43604</v>
      </c>
      <c r="K1026" s="91" t="s">
        <v>1375</v>
      </c>
      <c r="L1026" s="110">
        <v>6728</v>
      </c>
      <c r="M1026" s="69" t="s">
        <v>693</v>
      </c>
    </row>
    <row r="1027" spans="1:15" s="93" customFormat="1" ht="20.25" hidden="1" customHeight="1" x14ac:dyDescent="0.25">
      <c r="A1027" s="69" t="s">
        <v>1208</v>
      </c>
      <c r="B1027" s="69">
        <v>5</v>
      </c>
      <c r="C1027" s="69">
        <v>30</v>
      </c>
      <c r="D1027" s="69" t="s">
        <v>1376</v>
      </c>
      <c r="E1027" s="69"/>
      <c r="F1027" s="69" t="s">
        <v>1162</v>
      </c>
      <c r="G1027" s="69" t="s">
        <v>1377</v>
      </c>
      <c r="H1027" s="69" t="s">
        <v>717</v>
      </c>
      <c r="I1027" s="90">
        <v>43538</v>
      </c>
      <c r="J1027" s="90">
        <v>43538</v>
      </c>
      <c r="K1027" s="91">
        <v>876</v>
      </c>
      <c r="L1027" s="110">
        <v>1000</v>
      </c>
      <c r="M1027" s="69" t="s">
        <v>1127</v>
      </c>
    </row>
    <row r="1028" spans="1:15" s="93" customFormat="1" ht="25.5" hidden="1" customHeight="1" x14ac:dyDescent="0.25">
      <c r="A1028" s="69" t="s">
        <v>1208</v>
      </c>
      <c r="B1028" s="69">
        <v>5</v>
      </c>
      <c r="C1028" s="69">
        <v>30</v>
      </c>
      <c r="D1028" s="69" t="s">
        <v>1431</v>
      </c>
      <c r="E1028" s="69"/>
      <c r="F1028" s="69" t="s">
        <v>684</v>
      </c>
      <c r="G1028" s="69" t="s">
        <v>1442</v>
      </c>
      <c r="H1028" s="69" t="s">
        <v>1255</v>
      </c>
      <c r="I1028" s="90">
        <v>43565</v>
      </c>
      <c r="J1028" s="90">
        <v>43565</v>
      </c>
      <c r="K1028" s="91" t="s">
        <v>1449</v>
      </c>
      <c r="L1028" s="110">
        <v>522</v>
      </c>
      <c r="M1028" s="69" t="s">
        <v>1127</v>
      </c>
    </row>
    <row r="1029" spans="1:15" s="93" customFormat="1" ht="24" hidden="1" customHeight="1" x14ac:dyDescent="0.25">
      <c r="A1029" s="69" t="s">
        <v>1208</v>
      </c>
      <c r="B1029" s="69">
        <v>5</v>
      </c>
      <c r="C1029" s="69">
        <v>30</v>
      </c>
      <c r="D1029" s="69" t="s">
        <v>1420</v>
      </c>
      <c r="E1029" s="69"/>
      <c r="F1029" s="69" t="s">
        <v>684</v>
      </c>
      <c r="G1029" s="69" t="s">
        <v>1464</v>
      </c>
      <c r="H1029" s="69" t="s">
        <v>730</v>
      </c>
      <c r="I1029" s="90">
        <v>43604</v>
      </c>
      <c r="J1029" s="90">
        <v>43604</v>
      </c>
      <c r="K1029" s="91">
        <v>2341</v>
      </c>
      <c r="L1029" s="110">
        <v>2436</v>
      </c>
      <c r="M1029" s="69" t="s">
        <v>693</v>
      </c>
    </row>
    <row r="1030" spans="1:15" s="93" customFormat="1" ht="30.75" hidden="1" customHeight="1" x14ac:dyDescent="0.25">
      <c r="A1030" s="69" t="s">
        <v>1208</v>
      </c>
      <c r="B1030" s="69">
        <v>5</v>
      </c>
      <c r="C1030" s="69">
        <v>13</v>
      </c>
      <c r="D1030" s="69" t="s">
        <v>1477</v>
      </c>
      <c r="E1030" s="69"/>
      <c r="F1030" s="69" t="s">
        <v>684</v>
      </c>
      <c r="G1030" s="69" t="s">
        <v>1478</v>
      </c>
      <c r="H1030" s="69" t="s">
        <v>1321</v>
      </c>
      <c r="I1030" s="90">
        <v>43587</v>
      </c>
      <c r="J1030" s="90">
        <v>43587</v>
      </c>
      <c r="K1030" s="91">
        <v>15051</v>
      </c>
      <c r="L1030" s="110">
        <v>876</v>
      </c>
      <c r="M1030" s="69" t="s">
        <v>1322</v>
      </c>
    </row>
    <row r="1031" spans="1:15" s="74" customFormat="1" ht="12.75" hidden="1" customHeight="1" x14ac:dyDescent="0.25">
      <c r="A1031" s="69"/>
      <c r="B1031" s="69"/>
      <c r="C1031" s="69"/>
      <c r="D1031" s="69"/>
      <c r="E1031" s="69"/>
      <c r="F1031" s="69"/>
      <c r="G1031" s="69"/>
      <c r="H1031" s="69"/>
      <c r="I1031" s="90"/>
      <c r="J1031" s="90"/>
      <c r="K1031" s="91"/>
      <c r="L1031" s="110"/>
      <c r="M1031" s="69"/>
    </row>
    <row r="1032" spans="1:15" s="74" customFormat="1" ht="12.75" hidden="1" customHeight="1" x14ac:dyDescent="0.25">
      <c r="A1032" s="69"/>
      <c r="B1032" s="69"/>
      <c r="C1032" s="69"/>
      <c r="D1032" s="69"/>
      <c r="E1032" s="69"/>
      <c r="F1032" s="69"/>
      <c r="G1032" s="69"/>
      <c r="H1032" s="69"/>
      <c r="I1032" s="90"/>
      <c r="J1032" s="90"/>
      <c r="K1032" s="91"/>
      <c r="L1032" s="110"/>
      <c r="M1032" s="69"/>
    </row>
    <row r="1033" spans="1:15" s="74" customFormat="1" ht="12.75" hidden="1" customHeight="1" x14ac:dyDescent="0.25">
      <c r="A1033" s="69"/>
      <c r="B1033" s="69"/>
      <c r="C1033" s="69"/>
      <c r="D1033" s="69"/>
      <c r="E1033" s="69"/>
      <c r="F1033" s="69"/>
      <c r="G1033" s="69"/>
      <c r="H1033" s="69"/>
      <c r="I1033" s="90"/>
      <c r="J1033" s="90"/>
      <c r="K1033" s="91"/>
      <c r="L1033" s="110"/>
      <c r="M1033" s="69"/>
    </row>
    <row r="1034" spans="1:15" s="74" customFormat="1" ht="12.75" hidden="1" customHeight="1" x14ac:dyDescent="0.25">
      <c r="A1034" s="69"/>
      <c r="B1034" s="69"/>
      <c r="C1034" s="69"/>
      <c r="D1034" s="69"/>
      <c r="E1034" s="69"/>
      <c r="F1034" s="69"/>
      <c r="G1034" s="69"/>
      <c r="H1034" s="69"/>
      <c r="I1034" s="90"/>
      <c r="J1034" s="90"/>
      <c r="K1034" s="91"/>
      <c r="L1034" s="110"/>
      <c r="M1034" s="69"/>
    </row>
    <row r="1035" spans="1:15" s="93" customFormat="1" ht="12.75" customHeight="1" x14ac:dyDescent="0.25">
      <c r="A1035" s="554" t="s">
        <v>640</v>
      </c>
      <c r="B1035" s="555"/>
      <c r="C1035" s="555"/>
      <c r="D1035" s="555"/>
      <c r="E1035" s="555"/>
      <c r="F1035" s="555"/>
      <c r="G1035" s="555"/>
      <c r="H1035" s="555"/>
      <c r="I1035" s="555"/>
      <c r="J1035" s="555"/>
      <c r="K1035" s="556"/>
      <c r="L1035" s="327">
        <f>SUM(L1036)</f>
        <v>116</v>
      </c>
      <c r="M1035" s="89"/>
    </row>
    <row r="1036" spans="1:15" s="74" customFormat="1" ht="36.75" customHeight="1" x14ac:dyDescent="0.25">
      <c r="A1036" s="69" t="s">
        <v>1208</v>
      </c>
      <c r="B1036" s="69">
        <v>6</v>
      </c>
      <c r="C1036" s="69">
        <v>19</v>
      </c>
      <c r="D1036" s="69" t="s">
        <v>1644</v>
      </c>
      <c r="E1036" s="69"/>
      <c r="F1036" s="69" t="s">
        <v>684</v>
      </c>
      <c r="G1036" s="69" t="s">
        <v>1652</v>
      </c>
      <c r="H1036" s="69" t="s">
        <v>1648</v>
      </c>
      <c r="I1036" s="90">
        <v>43610</v>
      </c>
      <c r="J1036" s="90">
        <v>43610</v>
      </c>
      <c r="K1036" s="91">
        <v>1427</v>
      </c>
      <c r="L1036" s="110">
        <v>116</v>
      </c>
      <c r="M1036" s="69" t="s">
        <v>1261</v>
      </c>
      <c r="N1036" s="510" t="s">
        <v>1704</v>
      </c>
      <c r="O1036" s="74">
        <v>1992</v>
      </c>
    </row>
    <row r="1037" spans="1:15" s="74" customFormat="1" ht="12.75" customHeight="1" x14ac:dyDescent="0.25">
      <c r="A1037" s="69"/>
      <c r="B1037" s="69"/>
      <c r="C1037" s="69"/>
      <c r="D1037" s="69"/>
      <c r="E1037" s="69"/>
      <c r="F1037" s="69"/>
      <c r="G1037" s="69"/>
      <c r="H1037" s="69"/>
      <c r="I1037" s="90"/>
      <c r="J1037" s="90"/>
      <c r="K1037" s="91"/>
      <c r="L1037" s="110"/>
      <c r="M1037" s="69"/>
    </row>
    <row r="1038" spans="1:15" s="74" customFormat="1" ht="12.75" hidden="1" customHeight="1" x14ac:dyDescent="0.25">
      <c r="A1038" s="69"/>
      <c r="B1038" s="69"/>
      <c r="C1038" s="69"/>
      <c r="D1038" s="69"/>
      <c r="E1038" s="69"/>
      <c r="F1038" s="69"/>
      <c r="G1038" s="69"/>
      <c r="H1038" s="69"/>
      <c r="I1038" s="90"/>
      <c r="J1038" s="90"/>
      <c r="K1038" s="91"/>
      <c r="L1038" s="110"/>
      <c r="M1038" s="69"/>
    </row>
    <row r="1039" spans="1:15" s="74" customFormat="1" ht="12.75" hidden="1" customHeight="1" x14ac:dyDescent="0.25">
      <c r="A1039" s="69"/>
      <c r="B1039" s="69"/>
      <c r="C1039" s="69"/>
      <c r="D1039" s="69"/>
      <c r="E1039" s="69"/>
      <c r="F1039" s="69"/>
      <c r="G1039" s="69"/>
      <c r="H1039" s="69"/>
      <c r="I1039" s="90"/>
      <c r="J1039" s="90"/>
      <c r="K1039" s="91"/>
      <c r="L1039" s="110"/>
      <c r="M1039" s="69"/>
    </row>
    <row r="1040" spans="1:15" s="93" customFormat="1" ht="12.75" hidden="1" customHeight="1" x14ac:dyDescent="0.25">
      <c r="A1040" s="554"/>
      <c r="B1040" s="555"/>
      <c r="C1040" s="555"/>
      <c r="D1040" s="555"/>
      <c r="E1040" s="555"/>
      <c r="F1040" s="555"/>
      <c r="G1040" s="555"/>
      <c r="H1040" s="555"/>
      <c r="I1040" s="555"/>
      <c r="J1040" s="555"/>
      <c r="K1040" s="556"/>
      <c r="L1040" s="394">
        <f>SUM(L1041:L1046)</f>
        <v>0</v>
      </c>
      <c r="M1040" s="89"/>
    </row>
    <row r="1041" spans="1:13" s="93" customFormat="1" ht="12.75" hidden="1" customHeight="1" x14ac:dyDescent="0.25">
      <c r="A1041" s="69"/>
      <c r="B1041" s="69"/>
      <c r="C1041" s="69"/>
      <c r="D1041" s="69"/>
      <c r="E1041" s="69"/>
      <c r="F1041" s="69"/>
      <c r="G1041" s="69"/>
      <c r="H1041" s="69"/>
      <c r="I1041" s="90"/>
      <c r="J1041" s="90"/>
      <c r="K1041" s="91"/>
      <c r="L1041" s="110"/>
      <c r="M1041" s="69"/>
    </row>
    <row r="1042" spans="1:13" s="93" customFormat="1" ht="12.75" hidden="1" customHeight="1" x14ac:dyDescent="0.25">
      <c r="A1042" s="69"/>
      <c r="B1042" s="69"/>
      <c r="C1042" s="69"/>
      <c r="D1042" s="69"/>
      <c r="E1042" s="69"/>
      <c r="F1042" s="69"/>
      <c r="G1042" s="69"/>
      <c r="H1042" s="69"/>
      <c r="I1042" s="90"/>
      <c r="J1042" s="90"/>
      <c r="K1042" s="91"/>
      <c r="L1042" s="110"/>
      <c r="M1042" s="69"/>
    </row>
    <row r="1043" spans="1:13" s="93" customFormat="1" ht="12.75" hidden="1" customHeight="1" x14ac:dyDescent="0.25">
      <c r="A1043" s="69"/>
      <c r="B1043" s="69"/>
      <c r="C1043" s="69"/>
      <c r="D1043" s="69"/>
      <c r="E1043" s="69"/>
      <c r="F1043" s="69"/>
      <c r="G1043" s="69"/>
      <c r="H1043" s="69"/>
      <c r="I1043" s="90"/>
      <c r="J1043" s="90"/>
      <c r="K1043" s="91"/>
      <c r="L1043" s="110"/>
      <c r="M1043" s="69"/>
    </row>
    <row r="1044" spans="1:13" s="93" customFormat="1" ht="12.75" hidden="1" customHeight="1" x14ac:dyDescent="0.25">
      <c r="A1044" s="69"/>
      <c r="B1044" s="69"/>
      <c r="C1044" s="69"/>
      <c r="D1044" s="69"/>
      <c r="E1044" s="69"/>
      <c r="F1044" s="69"/>
      <c r="G1044" s="69"/>
      <c r="H1044" s="69"/>
      <c r="I1044" s="90"/>
      <c r="J1044" s="90"/>
      <c r="K1044" s="91"/>
      <c r="L1044" s="110"/>
      <c r="M1044" s="69"/>
    </row>
    <row r="1045" spans="1:13" s="93" customFormat="1" ht="12.75" hidden="1" customHeight="1" x14ac:dyDescent="0.25">
      <c r="A1045" s="69"/>
      <c r="B1045" s="69"/>
      <c r="C1045" s="69"/>
      <c r="D1045" s="69"/>
      <c r="E1045" s="69"/>
      <c r="F1045" s="69"/>
      <c r="G1045" s="69"/>
      <c r="H1045" s="69"/>
      <c r="I1045" s="90"/>
      <c r="J1045" s="90"/>
      <c r="K1045" s="91"/>
      <c r="L1045" s="110"/>
      <c r="M1045" s="69"/>
    </row>
    <row r="1046" spans="1:13" s="74" customFormat="1" ht="12.75" hidden="1" customHeight="1" x14ac:dyDescent="0.25">
      <c r="A1046" s="69"/>
      <c r="B1046" s="69"/>
      <c r="C1046" s="69"/>
      <c r="D1046" s="69"/>
      <c r="E1046" s="69"/>
      <c r="F1046" s="69"/>
      <c r="G1046" s="69"/>
      <c r="H1046" s="69"/>
      <c r="I1046" s="90"/>
      <c r="J1046" s="90"/>
      <c r="K1046" s="91"/>
      <c r="L1046" s="110"/>
      <c r="M1046" s="69"/>
    </row>
    <row r="1047" spans="1:13" s="93" customFormat="1" ht="12.75" hidden="1" customHeight="1" x14ac:dyDescent="0.25">
      <c r="A1047" s="554"/>
      <c r="B1047" s="555"/>
      <c r="C1047" s="555"/>
      <c r="D1047" s="555"/>
      <c r="E1047" s="555"/>
      <c r="F1047" s="555"/>
      <c r="G1047" s="555"/>
      <c r="H1047" s="555"/>
      <c r="I1047" s="555"/>
      <c r="J1047" s="555"/>
      <c r="K1047" s="556"/>
      <c r="L1047" s="394">
        <f>SUM(L1048:L1049)</f>
        <v>0</v>
      </c>
      <c r="M1047" s="89"/>
    </row>
    <row r="1048" spans="1:13" s="74" customFormat="1" ht="12.75" hidden="1" customHeight="1" x14ac:dyDescent="0.25">
      <c r="A1048" s="69"/>
      <c r="B1048" s="69"/>
      <c r="C1048" s="69"/>
      <c r="D1048" s="69"/>
      <c r="E1048" s="69"/>
      <c r="F1048" s="69"/>
      <c r="G1048" s="69"/>
      <c r="H1048" s="69"/>
      <c r="I1048" s="90"/>
      <c r="J1048" s="90"/>
      <c r="K1048" s="91"/>
      <c r="L1048" s="110"/>
      <c r="M1048" s="69"/>
    </row>
    <row r="1049" spans="1:13" s="74" customFormat="1" ht="12.75" hidden="1" customHeight="1" x14ac:dyDescent="0.25">
      <c r="A1049" s="69"/>
      <c r="B1049" s="69"/>
      <c r="C1049" s="69"/>
      <c r="D1049" s="69"/>
      <c r="E1049" s="69"/>
      <c r="F1049" s="69"/>
      <c r="G1049" s="69"/>
      <c r="H1049" s="69"/>
      <c r="I1049" s="90"/>
      <c r="J1049" s="90"/>
      <c r="K1049" s="91"/>
      <c r="L1049" s="110"/>
      <c r="M1049" s="69"/>
    </row>
    <row r="1050" spans="1:13" s="93" customFormat="1" ht="12.75" hidden="1" customHeight="1" x14ac:dyDescent="0.25">
      <c r="A1050" s="554"/>
      <c r="B1050" s="555"/>
      <c r="C1050" s="555"/>
      <c r="D1050" s="555"/>
      <c r="E1050" s="555"/>
      <c r="F1050" s="555"/>
      <c r="G1050" s="555"/>
      <c r="H1050" s="555"/>
      <c r="I1050" s="555"/>
      <c r="J1050" s="555"/>
      <c r="K1050" s="556"/>
      <c r="L1050" s="394">
        <f>SUM(L1051:L1057)</f>
        <v>0</v>
      </c>
      <c r="M1050" s="89"/>
    </row>
    <row r="1051" spans="1:13" s="74" customFormat="1" ht="12.75" hidden="1" customHeight="1" x14ac:dyDescent="0.25">
      <c r="A1051" s="69"/>
      <c r="B1051" s="69"/>
      <c r="C1051" s="69"/>
      <c r="D1051" s="69"/>
      <c r="E1051" s="69"/>
      <c r="F1051" s="69"/>
      <c r="G1051" s="69"/>
      <c r="H1051" s="69"/>
      <c r="I1051" s="90"/>
      <c r="J1051" s="90"/>
      <c r="K1051" s="91"/>
      <c r="L1051" s="110"/>
      <c r="M1051" s="69"/>
    </row>
    <row r="1052" spans="1:13" s="74" customFormat="1" ht="12.75" hidden="1" customHeight="1" x14ac:dyDescent="0.25">
      <c r="A1052" s="69"/>
      <c r="B1052" s="69"/>
      <c r="C1052" s="69"/>
      <c r="D1052" s="69"/>
      <c r="E1052" s="69"/>
      <c r="F1052" s="69"/>
      <c r="G1052" s="69"/>
      <c r="H1052" s="69"/>
      <c r="I1052" s="90"/>
      <c r="J1052" s="90"/>
      <c r="K1052" s="91"/>
      <c r="L1052" s="110"/>
      <c r="M1052" s="69"/>
    </row>
    <row r="1053" spans="1:13" s="74" customFormat="1" ht="12.75" hidden="1" customHeight="1" x14ac:dyDescent="0.25">
      <c r="A1053" s="69"/>
      <c r="B1053" s="69"/>
      <c r="C1053" s="69"/>
      <c r="D1053" s="69"/>
      <c r="E1053" s="69"/>
      <c r="F1053" s="69"/>
      <c r="G1053" s="69"/>
      <c r="H1053" s="69"/>
      <c r="I1053" s="90"/>
      <c r="J1053" s="90"/>
      <c r="K1053" s="91"/>
      <c r="L1053" s="110"/>
      <c r="M1053" s="69"/>
    </row>
    <row r="1054" spans="1:13" s="74" customFormat="1" ht="12.75" hidden="1" customHeight="1" x14ac:dyDescent="0.25">
      <c r="A1054" s="69"/>
      <c r="B1054" s="69"/>
      <c r="C1054" s="69"/>
      <c r="D1054" s="69"/>
      <c r="E1054" s="69"/>
      <c r="F1054" s="69"/>
      <c r="G1054" s="69"/>
      <c r="H1054" s="69"/>
      <c r="I1054" s="90"/>
      <c r="J1054" s="90"/>
      <c r="K1054" s="91"/>
      <c r="L1054" s="110"/>
      <c r="M1054" s="69"/>
    </row>
    <row r="1055" spans="1:13" s="74" customFormat="1" ht="12.75" hidden="1" customHeight="1" x14ac:dyDescent="0.25">
      <c r="A1055" s="69"/>
      <c r="B1055" s="69"/>
      <c r="C1055" s="69"/>
      <c r="D1055" s="69"/>
      <c r="E1055" s="69"/>
      <c r="F1055" s="69"/>
      <c r="G1055" s="69"/>
      <c r="H1055" s="69"/>
      <c r="I1055" s="90"/>
      <c r="J1055" s="90"/>
      <c r="K1055" s="91"/>
      <c r="L1055" s="110"/>
      <c r="M1055" s="69"/>
    </row>
    <row r="1056" spans="1:13" s="74" customFormat="1" ht="12.75" hidden="1" customHeight="1" x14ac:dyDescent="0.25">
      <c r="A1056" s="69"/>
      <c r="B1056" s="69"/>
      <c r="C1056" s="69"/>
      <c r="D1056" s="69"/>
      <c r="E1056" s="69"/>
      <c r="F1056" s="69"/>
      <c r="G1056" s="69"/>
      <c r="H1056" s="69"/>
      <c r="I1056" s="90"/>
      <c r="J1056" s="90"/>
      <c r="K1056" s="91"/>
      <c r="L1056" s="110"/>
      <c r="M1056" s="69"/>
    </row>
    <row r="1057" spans="1:16" s="74" customFormat="1" ht="12.75" hidden="1" customHeight="1" x14ac:dyDescent="0.25">
      <c r="A1057" s="69"/>
      <c r="B1057" s="69"/>
      <c r="C1057" s="69"/>
      <c r="D1057" s="69"/>
      <c r="E1057" s="69"/>
      <c r="F1057" s="69"/>
      <c r="G1057" s="69"/>
      <c r="H1057" s="69"/>
      <c r="I1057" s="90"/>
      <c r="J1057" s="90"/>
      <c r="K1057" s="91"/>
      <c r="L1057" s="110"/>
      <c r="M1057" s="69"/>
    </row>
    <row r="1058" spans="1:16" s="74" customFormat="1" ht="12.75" customHeight="1" thickBot="1" x14ac:dyDescent="0.3">
      <c r="A1058" s="112" t="s">
        <v>34</v>
      </c>
      <c r="B1058" s="113"/>
      <c r="C1058" s="114"/>
      <c r="D1058" s="115"/>
      <c r="E1058" s="116"/>
      <c r="F1058" s="117"/>
      <c r="G1058" s="118"/>
      <c r="H1058" s="117"/>
      <c r="I1058" s="119"/>
      <c r="J1058" s="119"/>
      <c r="K1058" s="120"/>
      <c r="L1058" s="121">
        <f>L1009+L1017+L1023+L1030+L1035+L1037+L1040+L1047+L1050</f>
        <v>21864</v>
      </c>
      <c r="M1058" s="204"/>
    </row>
    <row r="1059" spans="1:16" s="82" customFormat="1" ht="12.75" customHeight="1" x14ac:dyDescent="0.25">
      <c r="A1059" s="276"/>
      <c r="B1059" s="123"/>
      <c r="C1059" s="124"/>
      <c r="D1059" s="277"/>
      <c r="E1059" s="276"/>
      <c r="F1059" s="123"/>
      <c r="G1059" s="276"/>
      <c r="H1059" s="123"/>
      <c r="I1059" s="277"/>
      <c r="J1059" s="277"/>
      <c r="K1059" s="125"/>
      <c r="L1059" s="127"/>
      <c r="M1059" s="205"/>
    </row>
    <row r="1060" spans="1:16" s="82" customFormat="1" ht="12.75" customHeight="1" x14ac:dyDescent="0.25">
      <c r="A1060" s="558" t="s">
        <v>18</v>
      </c>
      <c r="B1060" s="558"/>
      <c r="C1060" s="558"/>
      <c r="D1060" s="558"/>
      <c r="E1060" s="558"/>
      <c r="F1060" s="558"/>
      <c r="G1060" s="560" t="s">
        <v>19</v>
      </c>
      <c r="H1060" s="560"/>
      <c r="I1060" s="128"/>
      <c r="J1060" s="128"/>
      <c r="K1060" s="129"/>
      <c r="L1060" s="550" t="s">
        <v>20</v>
      </c>
      <c r="M1060" s="550"/>
    </row>
    <row r="1061" spans="1:16" s="82" customFormat="1" ht="12.75" customHeight="1" x14ac:dyDescent="0.25">
      <c r="B1061" s="83"/>
      <c r="C1061" s="84"/>
      <c r="D1061" s="475"/>
      <c r="E1061" s="122"/>
      <c r="F1061" s="130"/>
      <c r="G1061" s="131"/>
      <c r="H1061" s="130"/>
      <c r="K1061" s="132"/>
      <c r="L1061" s="126"/>
      <c r="M1061" s="130"/>
    </row>
    <row r="1062" spans="1:16" s="82" customFormat="1" ht="12.75" customHeight="1" x14ac:dyDescent="0.25">
      <c r="A1062" s="558" t="s">
        <v>1246</v>
      </c>
      <c r="B1062" s="558"/>
      <c r="C1062" s="558"/>
      <c r="D1062" s="558"/>
      <c r="E1062" s="558"/>
      <c r="F1062" s="558"/>
      <c r="G1062" s="559" t="s">
        <v>36</v>
      </c>
      <c r="H1062" s="559"/>
      <c r="I1062" s="279"/>
      <c r="J1062" s="88"/>
      <c r="K1062" s="133"/>
      <c r="L1062" s="559" t="s">
        <v>37</v>
      </c>
      <c r="M1062" s="559"/>
    </row>
    <row r="1063" spans="1:16" s="82" customFormat="1" ht="12.75" customHeight="1" x14ac:dyDescent="0.25">
      <c r="A1063" s="558" t="s">
        <v>1247</v>
      </c>
      <c r="B1063" s="558"/>
      <c r="C1063" s="558"/>
      <c r="D1063" s="558"/>
      <c r="E1063" s="558"/>
      <c r="F1063" s="558"/>
      <c r="G1063" s="550" t="s">
        <v>39</v>
      </c>
      <c r="H1063" s="550"/>
      <c r="I1063" s="278"/>
      <c r="J1063" s="278"/>
      <c r="K1063" s="133"/>
      <c r="L1063" s="550" t="s">
        <v>40</v>
      </c>
      <c r="M1063" s="550"/>
    </row>
    <row r="1064" spans="1:16" s="74" customFormat="1" ht="12.75" customHeight="1" x14ac:dyDescent="0.25">
      <c r="A1064" s="277"/>
      <c r="B1064" s="277"/>
      <c r="C1064" s="277"/>
      <c r="D1064" s="277"/>
      <c r="E1064" s="277"/>
      <c r="F1064" s="277"/>
      <c r="G1064" s="278"/>
      <c r="H1064" s="208"/>
      <c r="I1064" s="278"/>
      <c r="J1064" s="278"/>
      <c r="K1064" s="133"/>
      <c r="L1064" s="126"/>
      <c r="M1064" s="208"/>
    </row>
    <row r="1065" spans="1:16" s="74" customFormat="1" ht="12.75" customHeight="1" x14ac:dyDescent="0.25">
      <c r="A1065" s="557" t="s">
        <v>14</v>
      </c>
      <c r="B1065" s="557"/>
      <c r="C1065" s="557"/>
      <c r="D1065" s="557"/>
      <c r="E1065" s="557"/>
      <c r="F1065" s="70"/>
      <c r="G1065" s="71"/>
      <c r="H1065" s="83"/>
      <c r="I1065" s="279"/>
      <c r="J1065" s="279"/>
      <c r="K1065" s="72"/>
      <c r="L1065" s="73"/>
      <c r="M1065" s="164"/>
    </row>
    <row r="1066" spans="1:16" s="74" customFormat="1" ht="12.75" customHeight="1" x14ac:dyDescent="0.25">
      <c r="A1066" s="75" t="s">
        <v>371</v>
      </c>
      <c r="B1066" s="76"/>
      <c r="C1066" s="77"/>
      <c r="D1066" s="138"/>
      <c r="E1066" s="79" t="s">
        <v>362</v>
      </c>
      <c r="F1066" s="76"/>
      <c r="G1066" s="79" t="s">
        <v>372</v>
      </c>
      <c r="H1066" s="209" t="s">
        <v>373</v>
      </c>
      <c r="I1066" s="79" t="s">
        <v>374</v>
      </c>
      <c r="J1066" s="75"/>
      <c r="K1066" s="169"/>
      <c r="L1066" s="81"/>
      <c r="M1066" s="209" t="s">
        <v>375</v>
      </c>
    </row>
    <row r="1067" spans="1:16" s="88" customFormat="1" ht="12.75" customHeight="1" x14ac:dyDescent="0.25">
      <c r="A1067" s="82"/>
      <c r="B1067" s="83"/>
      <c r="C1067" s="84"/>
      <c r="D1067" s="279"/>
      <c r="E1067" s="74"/>
      <c r="F1067" s="70"/>
      <c r="G1067" s="71"/>
      <c r="H1067" s="83"/>
      <c r="I1067" s="279"/>
      <c r="J1067" s="279"/>
      <c r="K1067" s="72"/>
      <c r="L1067" s="73"/>
      <c r="M1067" s="164"/>
    </row>
    <row r="1068" spans="1:16" s="74" customFormat="1" ht="25.5" customHeight="1" thickBot="1" x14ac:dyDescent="0.3">
      <c r="A1068" s="9" t="s">
        <v>2</v>
      </c>
      <c r="B1068" s="9" t="s">
        <v>3</v>
      </c>
      <c r="C1068" s="85" t="s">
        <v>4</v>
      </c>
      <c r="D1068" s="9" t="s">
        <v>5</v>
      </c>
      <c r="E1068" s="9" t="s">
        <v>6</v>
      </c>
      <c r="F1068" s="9" t="s">
        <v>7</v>
      </c>
      <c r="G1068" s="9" t="s">
        <v>8</v>
      </c>
      <c r="H1068" s="9" t="s">
        <v>9</v>
      </c>
      <c r="I1068" s="9" t="s">
        <v>22</v>
      </c>
      <c r="J1068" s="9" t="s">
        <v>10</v>
      </c>
      <c r="K1068" s="86" t="s">
        <v>11</v>
      </c>
      <c r="L1068" s="87" t="s">
        <v>12</v>
      </c>
      <c r="M1068" s="9" t="s">
        <v>13</v>
      </c>
    </row>
    <row r="1069" spans="1:16" s="93" customFormat="1" ht="12.75" customHeight="1" x14ac:dyDescent="0.25">
      <c r="A1069" s="551" t="s">
        <v>26</v>
      </c>
      <c r="B1069" s="552"/>
      <c r="C1069" s="552"/>
      <c r="D1069" s="552"/>
      <c r="E1069" s="552"/>
      <c r="F1069" s="552"/>
      <c r="G1069" s="552"/>
      <c r="H1069" s="552"/>
      <c r="I1069" s="552"/>
      <c r="J1069" s="552"/>
      <c r="K1069" s="553"/>
      <c r="L1069" s="109">
        <f>SUM(L1070:L1073)</f>
        <v>1304.9884</v>
      </c>
      <c r="M1069" s="89"/>
    </row>
    <row r="1070" spans="1:16" s="74" customFormat="1" ht="24" customHeight="1" x14ac:dyDescent="0.25">
      <c r="A1070" s="146" t="s">
        <v>679</v>
      </c>
      <c r="B1070" s="146">
        <v>4</v>
      </c>
      <c r="C1070" s="146">
        <v>25</v>
      </c>
      <c r="D1070" s="146" t="s">
        <v>1160</v>
      </c>
      <c r="E1070" s="146"/>
      <c r="F1070" s="146" t="s">
        <v>1162</v>
      </c>
      <c r="G1070" s="146" t="s">
        <v>1165</v>
      </c>
      <c r="H1070" s="146" t="s">
        <v>1163</v>
      </c>
      <c r="I1070" s="166">
        <v>43502</v>
      </c>
      <c r="J1070" s="166">
        <v>43502</v>
      </c>
      <c r="K1070" s="91">
        <v>13032</v>
      </c>
      <c r="L1070" s="92">
        <v>714.98919999999998</v>
      </c>
      <c r="M1070" s="69" t="s">
        <v>1127</v>
      </c>
      <c r="N1070" s="97"/>
      <c r="O1070" s="74">
        <f>616.37*1.16</f>
        <v>714.98919999999998</v>
      </c>
      <c r="P1070" s="74">
        <f>O1071+O1070</f>
        <v>1304.9884</v>
      </c>
    </row>
    <row r="1071" spans="1:16" s="74" customFormat="1" ht="24" customHeight="1" x14ac:dyDescent="0.25">
      <c r="A1071" s="146" t="s">
        <v>679</v>
      </c>
      <c r="B1071" s="146">
        <v>4</v>
      </c>
      <c r="C1071" s="146">
        <v>25</v>
      </c>
      <c r="D1071" s="146" t="s">
        <v>1160</v>
      </c>
      <c r="E1071" s="146"/>
      <c r="F1071" s="146" t="s">
        <v>1162</v>
      </c>
      <c r="G1071" s="146" t="s">
        <v>1164</v>
      </c>
      <c r="H1071" s="146" t="s">
        <v>1163</v>
      </c>
      <c r="I1071" s="166">
        <v>43502</v>
      </c>
      <c r="J1071" s="166">
        <v>43502</v>
      </c>
      <c r="K1071" s="91">
        <v>13032</v>
      </c>
      <c r="L1071" s="92">
        <v>589.99919999999997</v>
      </c>
      <c r="M1071" s="69" t="s">
        <v>1127</v>
      </c>
      <c r="N1071" s="97"/>
      <c r="O1071" s="74">
        <f>508.62*1.16</f>
        <v>589.99919999999997</v>
      </c>
    </row>
    <row r="1072" spans="1:16" s="74" customFormat="1" ht="12.75" customHeight="1" x14ac:dyDescent="0.25">
      <c r="A1072" s="146"/>
      <c r="B1072" s="146"/>
      <c r="C1072" s="146"/>
      <c r="D1072" s="146"/>
      <c r="E1072" s="146"/>
      <c r="F1072" s="146"/>
      <c r="G1072" s="146"/>
      <c r="H1072" s="146"/>
      <c r="I1072" s="146"/>
      <c r="J1072" s="146"/>
      <c r="K1072" s="91"/>
      <c r="L1072" s="92"/>
      <c r="M1072" s="321"/>
      <c r="N1072" s="97"/>
    </row>
    <row r="1073" spans="1:14" s="74" customFormat="1" ht="12.75" customHeight="1" x14ac:dyDescent="0.25">
      <c r="A1073" s="146"/>
      <c r="B1073" s="146"/>
      <c r="C1073" s="146"/>
      <c r="D1073" s="146"/>
      <c r="E1073" s="146"/>
      <c r="F1073" s="146"/>
      <c r="G1073" s="146"/>
      <c r="H1073" s="146"/>
      <c r="I1073" s="146"/>
      <c r="J1073" s="146"/>
      <c r="K1073" s="91"/>
      <c r="L1073" s="92"/>
      <c r="M1073" s="321"/>
      <c r="N1073" s="97"/>
    </row>
    <row r="1074" spans="1:14" s="74" customFormat="1" ht="12.75" customHeight="1" thickBot="1" x14ac:dyDescent="0.3">
      <c r="A1074" s="554" t="s">
        <v>27</v>
      </c>
      <c r="B1074" s="555"/>
      <c r="C1074" s="555"/>
      <c r="D1074" s="555"/>
      <c r="E1074" s="555"/>
      <c r="F1074" s="555"/>
      <c r="G1074" s="555"/>
      <c r="H1074" s="555"/>
      <c r="I1074" s="555"/>
      <c r="J1074" s="555"/>
      <c r="K1074" s="556"/>
      <c r="L1074" s="95">
        <f>L1075</f>
        <v>0</v>
      </c>
      <c r="M1074" s="96"/>
      <c r="N1074" s="97"/>
    </row>
    <row r="1075" spans="1:14" s="74" customFormat="1" ht="12.75" customHeight="1" thickBot="1" x14ac:dyDescent="0.3">
      <c r="A1075" s="98"/>
      <c r="B1075" s="99"/>
      <c r="C1075" s="100"/>
      <c r="D1075" s="101"/>
      <c r="E1075" s="102"/>
      <c r="F1075" s="103"/>
      <c r="G1075" s="104"/>
      <c r="H1075" s="96"/>
      <c r="I1075" s="105"/>
      <c r="J1075" s="105"/>
      <c r="K1075" s="106"/>
      <c r="L1075" s="107"/>
      <c r="M1075" s="103"/>
    </row>
    <row r="1076" spans="1:14" s="93" customFormat="1" ht="12.75" customHeight="1" x14ac:dyDescent="0.25">
      <c r="A1076" s="551" t="s">
        <v>28</v>
      </c>
      <c r="B1076" s="552"/>
      <c r="C1076" s="552"/>
      <c r="D1076" s="552"/>
      <c r="E1076" s="552"/>
      <c r="F1076" s="552"/>
      <c r="G1076" s="552"/>
      <c r="H1076" s="552"/>
      <c r="I1076" s="552"/>
      <c r="J1076" s="552"/>
      <c r="K1076" s="553"/>
      <c r="L1076" s="109">
        <f>L1077</f>
        <v>0</v>
      </c>
      <c r="M1076" s="89"/>
    </row>
    <row r="1077" spans="1:14" s="74" customFormat="1" ht="12.75" customHeight="1" x14ac:dyDescent="0.25">
      <c r="A1077" s="146"/>
      <c r="B1077" s="146"/>
      <c r="C1077" s="146"/>
      <c r="D1077" s="146"/>
      <c r="E1077" s="146"/>
      <c r="F1077" s="146"/>
      <c r="G1077" s="146"/>
      <c r="H1077" s="146"/>
      <c r="I1077" s="146"/>
      <c r="J1077" s="146"/>
      <c r="K1077" s="91"/>
      <c r="L1077" s="92"/>
      <c r="M1077" s="69"/>
    </row>
    <row r="1078" spans="1:14" s="74" customFormat="1" ht="12.75" customHeight="1" thickBot="1" x14ac:dyDescent="0.3">
      <c r="A1078" s="112" t="s">
        <v>34</v>
      </c>
      <c r="B1078" s="113"/>
      <c r="C1078" s="114"/>
      <c r="D1078" s="115"/>
      <c r="E1078" s="116"/>
      <c r="F1078" s="117"/>
      <c r="G1078" s="118"/>
      <c r="H1078" s="117"/>
      <c r="I1078" s="119"/>
      <c r="J1078" s="119"/>
      <c r="K1078" s="120"/>
      <c r="L1078" s="121">
        <f>SUM(L1076:L1077)</f>
        <v>0</v>
      </c>
      <c r="M1078" s="204"/>
    </row>
    <row r="1079" spans="1:14" s="82" customFormat="1" ht="12.75" customHeight="1" x14ac:dyDescent="0.25">
      <c r="A1079" s="276"/>
      <c r="B1079" s="123"/>
      <c r="C1079" s="124"/>
      <c r="D1079" s="277"/>
      <c r="E1079" s="276"/>
      <c r="F1079" s="123"/>
      <c r="G1079" s="276"/>
      <c r="H1079" s="123"/>
      <c r="I1079" s="277"/>
      <c r="J1079" s="277"/>
      <c r="K1079" s="125"/>
      <c r="L1079" s="127"/>
      <c r="M1079" s="205"/>
    </row>
    <row r="1080" spans="1:14" s="82" customFormat="1" ht="12.75" customHeight="1" x14ac:dyDescent="0.25">
      <c r="A1080" s="558" t="s">
        <v>18</v>
      </c>
      <c r="B1080" s="558"/>
      <c r="C1080" s="558"/>
      <c r="D1080" s="558"/>
      <c r="E1080" s="558"/>
      <c r="F1080" s="558"/>
      <c r="G1080" s="560" t="s">
        <v>19</v>
      </c>
      <c r="H1080" s="560"/>
      <c r="I1080" s="128"/>
      <c r="J1080" s="128"/>
      <c r="K1080" s="129"/>
      <c r="L1080" s="550" t="s">
        <v>20</v>
      </c>
      <c r="M1080" s="550"/>
    </row>
    <row r="1081" spans="1:14" s="82" customFormat="1" ht="12.75" customHeight="1" x14ac:dyDescent="0.25">
      <c r="B1081" s="83"/>
      <c r="C1081" s="84"/>
      <c r="D1081" s="475"/>
      <c r="E1081" s="122"/>
      <c r="F1081" s="130"/>
      <c r="G1081" s="131"/>
      <c r="H1081" s="130"/>
      <c r="K1081" s="132"/>
      <c r="L1081" s="126"/>
      <c r="M1081" s="130"/>
    </row>
    <row r="1082" spans="1:14" s="82" customFormat="1" ht="12.75" customHeight="1" x14ac:dyDescent="0.25">
      <c r="A1082" s="558" t="s">
        <v>1246</v>
      </c>
      <c r="B1082" s="558"/>
      <c r="C1082" s="558"/>
      <c r="D1082" s="558"/>
      <c r="E1082" s="558"/>
      <c r="F1082" s="558"/>
      <c r="G1082" s="559" t="s">
        <v>36</v>
      </c>
      <c r="H1082" s="559"/>
      <c r="I1082" s="279"/>
      <c r="J1082" s="279"/>
      <c r="K1082" s="133"/>
      <c r="L1082" s="559" t="s">
        <v>37</v>
      </c>
      <c r="M1082" s="559"/>
    </row>
    <row r="1083" spans="1:14" s="82" customFormat="1" ht="12.75" customHeight="1" x14ac:dyDescent="0.25">
      <c r="A1083" s="558" t="s">
        <v>1247</v>
      </c>
      <c r="B1083" s="558"/>
      <c r="C1083" s="558"/>
      <c r="D1083" s="558"/>
      <c r="E1083" s="558"/>
      <c r="F1083" s="558"/>
      <c r="G1083" s="550" t="s">
        <v>39</v>
      </c>
      <c r="H1083" s="550"/>
      <c r="I1083" s="278"/>
      <c r="J1083" s="278"/>
      <c r="K1083" s="133"/>
      <c r="L1083" s="550" t="s">
        <v>40</v>
      </c>
      <c r="M1083" s="550"/>
    </row>
    <row r="1084" spans="1:14" s="74" customFormat="1" ht="12.75" customHeight="1" x14ac:dyDescent="0.25">
      <c r="A1084" s="277"/>
      <c r="B1084" s="277"/>
      <c r="C1084" s="277"/>
      <c r="D1084" s="277"/>
      <c r="E1084" s="277"/>
      <c r="F1084" s="277"/>
      <c r="G1084" s="278"/>
      <c r="H1084" s="208"/>
      <c r="I1084" s="278"/>
      <c r="J1084" s="278"/>
      <c r="K1084" s="133"/>
      <c r="L1084" s="126"/>
      <c r="M1084" s="208"/>
    </row>
    <row r="1085" spans="1:14" s="74" customFormat="1" ht="12.75" customHeight="1" x14ac:dyDescent="0.25">
      <c r="A1085" s="557" t="s">
        <v>14</v>
      </c>
      <c r="B1085" s="557"/>
      <c r="C1085" s="557"/>
      <c r="D1085" s="557"/>
      <c r="E1085" s="557"/>
      <c r="F1085" s="70"/>
      <c r="G1085" s="71"/>
      <c r="H1085" s="83"/>
      <c r="I1085" s="279"/>
      <c r="J1085" s="279"/>
      <c r="K1085" s="72"/>
      <c r="L1085" s="73"/>
      <c r="M1085" s="164"/>
    </row>
    <row r="1086" spans="1:14" s="74" customFormat="1" ht="12.75" customHeight="1" x14ac:dyDescent="0.25">
      <c r="A1086" s="75" t="s">
        <v>613</v>
      </c>
      <c r="B1086" s="76"/>
      <c r="C1086" s="77"/>
      <c r="D1086" s="138"/>
      <c r="E1086" s="79" t="s">
        <v>362</v>
      </c>
      <c r="F1086" s="76"/>
      <c r="G1086" s="79" t="s">
        <v>377</v>
      </c>
      <c r="H1086" s="209" t="s">
        <v>373</v>
      </c>
      <c r="I1086" s="79" t="s">
        <v>378</v>
      </c>
      <c r="J1086" s="75"/>
      <c r="K1086" s="80"/>
      <c r="L1086" s="81"/>
      <c r="M1086" s="209" t="s">
        <v>379</v>
      </c>
    </row>
    <row r="1087" spans="1:14" s="88" customFormat="1" ht="12.75" customHeight="1" x14ac:dyDescent="0.25">
      <c r="A1087" s="82"/>
      <c r="B1087" s="83"/>
      <c r="C1087" s="84"/>
      <c r="D1087" s="279"/>
      <c r="E1087" s="74"/>
      <c r="F1087" s="70"/>
      <c r="G1087" s="71"/>
      <c r="H1087" s="83"/>
      <c r="I1087" s="279"/>
      <c r="J1087" s="279"/>
      <c r="K1087" s="72"/>
      <c r="L1087" s="73"/>
      <c r="M1087" s="164"/>
    </row>
    <row r="1088" spans="1:14" s="164" customFormat="1" ht="39.75" customHeight="1" x14ac:dyDescent="0.25">
      <c r="A1088" s="9" t="s">
        <v>2</v>
      </c>
      <c r="B1088" s="9" t="s">
        <v>3</v>
      </c>
      <c r="C1088" s="172" t="s">
        <v>4</v>
      </c>
      <c r="D1088" s="9" t="s">
        <v>5</v>
      </c>
      <c r="E1088" s="9" t="s">
        <v>6</v>
      </c>
      <c r="F1088" s="9" t="s">
        <v>7</v>
      </c>
      <c r="G1088" s="9" t="s">
        <v>8</v>
      </c>
      <c r="H1088" s="9" t="s">
        <v>9</v>
      </c>
      <c r="I1088" s="9" t="s">
        <v>22</v>
      </c>
      <c r="J1088" s="9" t="s">
        <v>10</v>
      </c>
      <c r="K1088" s="86" t="s">
        <v>11</v>
      </c>
      <c r="L1088" s="173" t="s">
        <v>12</v>
      </c>
      <c r="M1088" s="9" t="s">
        <v>13</v>
      </c>
    </row>
    <row r="1089" spans="1:14" s="93" customFormat="1" ht="12.75" hidden="1" customHeight="1" x14ac:dyDescent="0.25">
      <c r="A1089" s="551" t="s">
        <v>140</v>
      </c>
      <c r="B1089" s="552"/>
      <c r="C1089" s="552"/>
      <c r="D1089" s="552"/>
      <c r="E1089" s="552"/>
      <c r="F1089" s="552"/>
      <c r="G1089" s="552"/>
      <c r="H1089" s="552"/>
      <c r="I1089" s="552"/>
      <c r="J1089" s="552"/>
      <c r="K1089" s="553"/>
      <c r="L1089" s="309">
        <f>SUM(L1090:L1093)</f>
        <v>6996.65</v>
      </c>
      <c r="M1089" s="89"/>
    </row>
    <row r="1090" spans="1:14" s="74" customFormat="1" ht="33" hidden="1" customHeight="1" x14ac:dyDescent="0.25">
      <c r="A1090" s="69" t="s">
        <v>679</v>
      </c>
      <c r="B1090" s="69">
        <v>4</v>
      </c>
      <c r="C1090" s="69">
        <v>5</v>
      </c>
      <c r="D1090" s="69" t="s">
        <v>1188</v>
      </c>
      <c r="E1090" s="69"/>
      <c r="F1090" s="69" t="s">
        <v>680</v>
      </c>
      <c r="G1090" s="69" t="s">
        <v>1189</v>
      </c>
      <c r="H1090" s="69" t="s">
        <v>1190</v>
      </c>
      <c r="I1090" s="90">
        <v>43498</v>
      </c>
      <c r="J1090" s="90">
        <v>43498</v>
      </c>
      <c r="K1090" s="91">
        <v>13012</v>
      </c>
      <c r="L1090" s="110">
        <v>886</v>
      </c>
      <c r="M1090" s="69" t="s">
        <v>1191</v>
      </c>
      <c r="N1090" s="97"/>
    </row>
    <row r="1091" spans="1:14" s="74" customFormat="1" ht="60.75" hidden="1" customHeight="1" x14ac:dyDescent="0.25">
      <c r="A1091" s="69" t="s">
        <v>1208</v>
      </c>
      <c r="B1091" s="69">
        <v>4</v>
      </c>
      <c r="C1091" s="69">
        <v>5</v>
      </c>
      <c r="D1091" s="69" t="s">
        <v>1209</v>
      </c>
      <c r="E1091" s="69"/>
      <c r="F1091" s="69" t="s">
        <v>684</v>
      </c>
      <c r="G1091" s="69" t="s">
        <v>1210</v>
      </c>
      <c r="H1091" s="69" t="s">
        <v>841</v>
      </c>
      <c r="I1091" s="90">
        <v>43532</v>
      </c>
      <c r="J1091" s="90">
        <v>43532</v>
      </c>
      <c r="K1091" s="91">
        <v>260</v>
      </c>
      <c r="L1091" s="110">
        <v>4176</v>
      </c>
      <c r="M1091" s="69" t="s">
        <v>1191</v>
      </c>
      <c r="N1091" s="97"/>
    </row>
    <row r="1092" spans="1:14" s="74" customFormat="1" ht="50.25" hidden="1" customHeight="1" x14ac:dyDescent="0.25">
      <c r="A1092" s="69" t="s">
        <v>1208</v>
      </c>
      <c r="B1092" s="69">
        <v>4</v>
      </c>
      <c r="C1092" s="69">
        <v>5</v>
      </c>
      <c r="D1092" s="69" t="s">
        <v>1209</v>
      </c>
      <c r="E1092" s="69"/>
      <c r="F1092" s="69" t="s">
        <v>684</v>
      </c>
      <c r="G1092" s="69" t="s">
        <v>1211</v>
      </c>
      <c r="H1092" s="69" t="s">
        <v>841</v>
      </c>
      <c r="I1092" s="90">
        <v>43518</v>
      </c>
      <c r="J1092" s="90">
        <v>43518</v>
      </c>
      <c r="K1092" s="91">
        <v>252</v>
      </c>
      <c r="L1092" s="110">
        <v>928</v>
      </c>
      <c r="M1092" s="69" t="s">
        <v>1191</v>
      </c>
      <c r="N1092" s="97"/>
    </row>
    <row r="1093" spans="1:14" s="74" customFormat="1" ht="45" hidden="1" customHeight="1" x14ac:dyDescent="0.25">
      <c r="A1093" s="69" t="s">
        <v>1208</v>
      </c>
      <c r="B1093" s="69">
        <v>4</v>
      </c>
      <c r="C1093" s="69">
        <v>8</v>
      </c>
      <c r="D1093" s="69" t="s">
        <v>1231</v>
      </c>
      <c r="E1093" s="69"/>
      <c r="F1093" s="69" t="s">
        <v>684</v>
      </c>
      <c r="G1093" s="69" t="s">
        <v>1232</v>
      </c>
      <c r="H1093" s="69" t="s">
        <v>1142</v>
      </c>
      <c r="I1093" s="90">
        <v>43511</v>
      </c>
      <c r="J1093" s="90">
        <v>43511</v>
      </c>
      <c r="K1093" s="91" t="s">
        <v>1233</v>
      </c>
      <c r="L1093" s="110">
        <v>1006.65</v>
      </c>
      <c r="M1093" s="69" t="s">
        <v>1191</v>
      </c>
      <c r="N1093" s="97"/>
    </row>
    <row r="1094" spans="1:14" s="74" customFormat="1" ht="12.75" hidden="1" customHeight="1" x14ac:dyDescent="0.25">
      <c r="A1094" s="69"/>
      <c r="B1094" s="69"/>
      <c r="C1094" s="69"/>
      <c r="D1094" s="69"/>
      <c r="E1094" s="69"/>
      <c r="F1094" s="69"/>
      <c r="G1094" s="69"/>
      <c r="H1094" s="69"/>
      <c r="I1094" s="90"/>
      <c r="J1094" s="90"/>
      <c r="K1094" s="91"/>
      <c r="L1094" s="110"/>
      <c r="M1094" s="69"/>
      <c r="N1094" s="97"/>
    </row>
    <row r="1095" spans="1:14" s="74" customFormat="1" ht="12.75" hidden="1" customHeight="1" x14ac:dyDescent="0.25">
      <c r="A1095" s="69"/>
      <c r="B1095" s="69"/>
      <c r="C1095" s="69"/>
      <c r="D1095" s="69"/>
      <c r="E1095" s="69"/>
      <c r="F1095" s="69"/>
      <c r="G1095" s="69"/>
      <c r="H1095" s="69"/>
      <c r="I1095" s="90"/>
      <c r="J1095" s="90"/>
      <c r="K1095" s="91"/>
      <c r="L1095" s="110"/>
      <c r="M1095" s="69"/>
      <c r="N1095" s="97"/>
    </row>
    <row r="1096" spans="1:14" s="74" customFormat="1" ht="12.75" hidden="1" customHeight="1" x14ac:dyDescent="0.25">
      <c r="A1096" s="69"/>
      <c r="B1096" s="69"/>
      <c r="C1096" s="69"/>
      <c r="D1096" s="69"/>
      <c r="E1096" s="69"/>
      <c r="F1096" s="69"/>
      <c r="G1096" s="69"/>
      <c r="H1096" s="69"/>
      <c r="I1096" s="90"/>
      <c r="J1096" s="90"/>
      <c r="K1096" s="91"/>
      <c r="L1096" s="110"/>
      <c r="M1096" s="69"/>
      <c r="N1096" s="97"/>
    </row>
    <row r="1097" spans="1:14" s="74" customFormat="1" ht="12.75" customHeight="1" thickBot="1" x14ac:dyDescent="0.3">
      <c r="A1097" s="554" t="s">
        <v>640</v>
      </c>
      <c r="B1097" s="555"/>
      <c r="C1097" s="555"/>
      <c r="D1097" s="555"/>
      <c r="E1097" s="555"/>
      <c r="F1097" s="555"/>
      <c r="G1097" s="555"/>
      <c r="H1097" s="555"/>
      <c r="I1097" s="555"/>
      <c r="J1097" s="555"/>
      <c r="K1097" s="556"/>
      <c r="L1097" s="308">
        <f>SUM(L1098:L1102)</f>
        <v>2670</v>
      </c>
      <c r="M1097" s="96"/>
      <c r="N1097" s="97"/>
    </row>
    <row r="1098" spans="1:14" s="74" customFormat="1" ht="50.25" customHeight="1" x14ac:dyDescent="0.25">
      <c r="A1098" s="69" t="s">
        <v>1208</v>
      </c>
      <c r="B1098" s="69">
        <v>6</v>
      </c>
      <c r="C1098" s="69">
        <v>24</v>
      </c>
      <c r="D1098" s="69" t="s">
        <v>1794</v>
      </c>
      <c r="E1098" s="69"/>
      <c r="F1098" s="69" t="s">
        <v>680</v>
      </c>
      <c r="G1098" s="69" t="s">
        <v>1795</v>
      </c>
      <c r="H1098" s="69" t="s">
        <v>1514</v>
      </c>
      <c r="I1098" s="90">
        <v>43626</v>
      </c>
      <c r="J1098" s="90">
        <v>43626</v>
      </c>
      <c r="K1098" s="91">
        <v>14061</v>
      </c>
      <c r="L1098" s="110">
        <v>2670</v>
      </c>
      <c r="M1098" s="69" t="s">
        <v>1191</v>
      </c>
      <c r="N1098" s="529"/>
    </row>
    <row r="1099" spans="1:14" s="74" customFormat="1" ht="12.75" customHeight="1" x14ac:dyDescent="0.25">
      <c r="A1099" s="69"/>
      <c r="B1099" s="69"/>
      <c r="C1099" s="69"/>
      <c r="D1099" s="69"/>
      <c r="E1099" s="69"/>
      <c r="F1099" s="69"/>
      <c r="G1099" s="69"/>
      <c r="H1099" s="69"/>
      <c r="I1099" s="90"/>
      <c r="J1099" s="90"/>
      <c r="K1099" s="91"/>
      <c r="L1099" s="110"/>
      <c r="M1099" s="69"/>
      <c r="N1099" s="97"/>
    </row>
    <row r="1100" spans="1:14" s="74" customFormat="1" ht="12.75" customHeight="1" x14ac:dyDescent="0.25">
      <c r="A1100" s="69"/>
      <c r="B1100" s="69"/>
      <c r="C1100" s="69"/>
      <c r="D1100" s="69"/>
      <c r="E1100" s="69"/>
      <c r="F1100" s="69"/>
      <c r="G1100" s="69"/>
      <c r="H1100" s="69"/>
      <c r="I1100" s="90"/>
      <c r="J1100" s="90"/>
      <c r="K1100" s="91"/>
      <c r="L1100" s="110"/>
      <c r="M1100" s="69"/>
      <c r="N1100" s="97"/>
    </row>
    <row r="1101" spans="1:14" s="74" customFormat="1" ht="12.75" hidden="1" customHeight="1" x14ac:dyDescent="0.25">
      <c r="A1101" s="69"/>
      <c r="B1101" s="69"/>
      <c r="C1101" s="69"/>
      <c r="D1101" s="69"/>
      <c r="E1101" s="69"/>
      <c r="F1101" s="69"/>
      <c r="G1101" s="69"/>
      <c r="H1101" s="69"/>
      <c r="I1101" s="90"/>
      <c r="J1101" s="90"/>
      <c r="K1101" s="91"/>
      <c r="L1101" s="110"/>
      <c r="M1101" s="69"/>
      <c r="N1101" s="97"/>
    </row>
    <row r="1102" spans="1:14" s="74" customFormat="1" ht="12.75" hidden="1" customHeight="1" x14ac:dyDescent="0.25">
      <c r="A1102" s="69"/>
      <c r="B1102" s="69"/>
      <c r="C1102" s="69"/>
      <c r="D1102" s="69"/>
      <c r="E1102" s="69"/>
      <c r="F1102" s="69"/>
      <c r="G1102" s="69"/>
      <c r="H1102" s="69"/>
      <c r="I1102" s="90"/>
      <c r="J1102" s="90"/>
      <c r="K1102" s="91"/>
      <c r="L1102" s="110"/>
      <c r="M1102" s="69"/>
      <c r="N1102" s="97"/>
    </row>
    <row r="1103" spans="1:14" s="74" customFormat="1" ht="12.75" hidden="1" customHeight="1" thickBot="1" x14ac:dyDescent="0.3">
      <c r="A1103" s="69"/>
      <c r="B1103" s="99"/>
      <c r="C1103" s="100"/>
      <c r="D1103" s="142"/>
      <c r="E1103" s="102"/>
      <c r="F1103" s="103"/>
      <c r="G1103" s="69"/>
      <c r="H1103" s="96"/>
      <c r="I1103" s="105"/>
      <c r="J1103" s="105"/>
      <c r="K1103" s="106"/>
      <c r="L1103" s="107"/>
      <c r="M1103" s="103"/>
    </row>
    <row r="1104" spans="1:14" s="93" customFormat="1" ht="12.75" hidden="1" customHeight="1" x14ac:dyDescent="0.25">
      <c r="A1104" s="551" t="s">
        <v>25</v>
      </c>
      <c r="B1104" s="552"/>
      <c r="C1104" s="552"/>
      <c r="D1104" s="552"/>
      <c r="E1104" s="552"/>
      <c r="F1104" s="552"/>
      <c r="G1104" s="552"/>
      <c r="H1104" s="552"/>
      <c r="I1104" s="552"/>
      <c r="J1104" s="552"/>
      <c r="K1104" s="553"/>
      <c r="L1104" s="309">
        <f>SUM(L1105:L1107)</f>
        <v>0</v>
      </c>
      <c r="M1104" s="89"/>
    </row>
    <row r="1105" spans="1:13" s="74" customFormat="1" ht="12.75" hidden="1" customHeight="1" x14ac:dyDescent="0.25">
      <c r="A1105" s="69"/>
      <c r="B1105" s="69"/>
      <c r="C1105" s="69"/>
      <c r="D1105" s="69"/>
      <c r="E1105" s="69"/>
      <c r="F1105" s="69"/>
      <c r="G1105" s="69"/>
      <c r="H1105" s="69"/>
      <c r="I1105" s="90"/>
      <c r="J1105" s="90"/>
      <c r="K1105" s="91"/>
      <c r="L1105" s="110"/>
      <c r="M1105" s="69"/>
    </row>
    <row r="1106" spans="1:13" s="74" customFormat="1" ht="12.75" hidden="1" customHeight="1" x14ac:dyDescent="0.25">
      <c r="A1106" s="69"/>
      <c r="B1106" s="69"/>
      <c r="C1106" s="69"/>
      <c r="D1106" s="69"/>
      <c r="E1106" s="69"/>
      <c r="F1106" s="69"/>
      <c r="G1106" s="69"/>
      <c r="H1106" s="69"/>
      <c r="I1106" s="90"/>
      <c r="J1106" s="90"/>
      <c r="K1106" s="91"/>
      <c r="L1106" s="110"/>
      <c r="M1106" s="69"/>
    </row>
    <row r="1107" spans="1:13" s="74" customFormat="1" ht="12.75" hidden="1" customHeight="1" thickBot="1" x14ac:dyDescent="0.3">
      <c r="A1107" s="69"/>
      <c r="B1107" s="69"/>
      <c r="C1107" s="69"/>
      <c r="D1107" s="69"/>
      <c r="E1107" s="69"/>
      <c r="F1107" s="69"/>
      <c r="G1107" s="69"/>
      <c r="H1107" s="69"/>
      <c r="I1107" s="90"/>
      <c r="J1107" s="90"/>
      <c r="K1107" s="91"/>
      <c r="L1107" s="110"/>
      <c r="M1107" s="69"/>
    </row>
    <row r="1108" spans="1:13" s="93" customFormat="1" ht="12.75" hidden="1" customHeight="1" x14ac:dyDescent="0.25">
      <c r="A1108" s="551" t="s">
        <v>26</v>
      </c>
      <c r="B1108" s="552"/>
      <c r="C1108" s="552"/>
      <c r="D1108" s="552"/>
      <c r="E1108" s="552"/>
      <c r="F1108" s="552"/>
      <c r="G1108" s="552"/>
      <c r="H1108" s="552"/>
      <c r="I1108" s="552"/>
      <c r="J1108" s="552"/>
      <c r="K1108" s="553"/>
      <c r="L1108" s="309">
        <f>SUM(L1109:L1112)</f>
        <v>0</v>
      </c>
      <c r="M1108" s="89"/>
    </row>
    <row r="1109" spans="1:13" s="93" customFormat="1" ht="12.75" hidden="1" customHeight="1" x14ac:dyDescent="0.25">
      <c r="A1109" s="69"/>
      <c r="B1109" s="69"/>
      <c r="C1109" s="69"/>
      <c r="D1109" s="69"/>
      <c r="E1109" s="69"/>
      <c r="F1109" s="69"/>
      <c r="G1109" s="69"/>
      <c r="H1109" s="69"/>
      <c r="I1109" s="90"/>
      <c r="J1109" s="90"/>
      <c r="K1109" s="91"/>
      <c r="L1109" s="110"/>
      <c r="M1109" s="69"/>
    </row>
    <row r="1110" spans="1:13" s="93" customFormat="1" ht="12.75" hidden="1" customHeight="1" x14ac:dyDescent="0.25">
      <c r="A1110" s="69"/>
      <c r="B1110" s="69"/>
      <c r="C1110" s="69"/>
      <c r="D1110" s="69"/>
      <c r="E1110" s="69"/>
      <c r="F1110" s="69"/>
      <c r="G1110" s="69"/>
      <c r="H1110" s="69"/>
      <c r="I1110" s="90"/>
      <c r="J1110" s="90"/>
      <c r="K1110" s="91"/>
      <c r="L1110" s="110"/>
      <c r="M1110" s="69"/>
    </row>
    <row r="1111" spans="1:13" s="93" customFormat="1" ht="12.75" hidden="1" customHeight="1" x14ac:dyDescent="0.25">
      <c r="A1111" s="69"/>
      <c r="B1111" s="69"/>
      <c r="C1111" s="69"/>
      <c r="D1111" s="69"/>
      <c r="E1111" s="69"/>
      <c r="F1111" s="69"/>
      <c r="G1111" s="69"/>
      <c r="H1111" s="69"/>
      <c r="I1111" s="90"/>
      <c r="J1111" s="90"/>
      <c r="K1111" s="91"/>
      <c r="L1111" s="110"/>
      <c r="M1111" s="322"/>
    </row>
    <row r="1112" spans="1:13" s="93" customFormat="1" ht="12.75" hidden="1" customHeight="1" thickBot="1" x14ac:dyDescent="0.3">
      <c r="A1112" s="69"/>
      <c r="B1112" s="69"/>
      <c r="C1112" s="69"/>
      <c r="D1112" s="69"/>
      <c r="E1112" s="69"/>
      <c r="F1112" s="69"/>
      <c r="G1112" s="69"/>
      <c r="H1112" s="69"/>
      <c r="I1112" s="90"/>
      <c r="J1112" s="90"/>
      <c r="K1112" s="91"/>
      <c r="L1112" s="110"/>
      <c r="M1112" s="322"/>
    </row>
    <row r="1113" spans="1:13" s="93" customFormat="1" ht="12.75" hidden="1" customHeight="1" x14ac:dyDescent="0.25">
      <c r="A1113" s="551" t="s">
        <v>27</v>
      </c>
      <c r="B1113" s="552"/>
      <c r="C1113" s="552"/>
      <c r="D1113" s="552"/>
      <c r="E1113" s="552"/>
      <c r="F1113" s="552"/>
      <c r="G1113" s="552"/>
      <c r="H1113" s="552"/>
      <c r="I1113" s="552"/>
      <c r="J1113" s="552"/>
      <c r="K1113" s="553"/>
      <c r="L1113" s="309">
        <f>SUM(L1114:L1116)</f>
        <v>0</v>
      </c>
      <c r="M1113" s="89"/>
    </row>
    <row r="1114" spans="1:13" s="93" customFormat="1" ht="12.75" hidden="1" customHeight="1" x14ac:dyDescent="0.25">
      <c r="A1114" s="69"/>
      <c r="B1114" s="69"/>
      <c r="C1114" s="69"/>
      <c r="D1114" s="69"/>
      <c r="E1114" s="69"/>
      <c r="F1114" s="69"/>
      <c r="G1114" s="69"/>
      <c r="H1114" s="69"/>
      <c r="I1114" s="90"/>
      <c r="J1114" s="90"/>
      <c r="K1114" s="91"/>
      <c r="L1114" s="110"/>
      <c r="M1114" s="69"/>
    </row>
    <row r="1115" spans="1:13" s="93" customFormat="1" ht="12.75" hidden="1" customHeight="1" x14ac:dyDescent="0.25">
      <c r="A1115" s="69"/>
      <c r="B1115" s="69"/>
      <c r="C1115" s="69"/>
      <c r="D1115" s="69"/>
      <c r="E1115" s="69"/>
      <c r="F1115" s="69"/>
      <c r="G1115" s="69"/>
      <c r="H1115" s="69"/>
      <c r="I1115" s="90"/>
      <c r="J1115" s="90"/>
      <c r="K1115" s="91"/>
      <c r="L1115" s="110"/>
      <c r="M1115" s="69"/>
    </row>
    <row r="1116" spans="1:13" s="93" customFormat="1" ht="12.75" hidden="1" customHeight="1" thickBot="1" x14ac:dyDescent="0.3">
      <c r="A1116" s="69"/>
      <c r="B1116" s="69"/>
      <c r="C1116" s="69"/>
      <c r="D1116" s="69"/>
      <c r="E1116" s="69"/>
      <c r="F1116" s="69"/>
      <c r="G1116" s="69"/>
      <c r="H1116" s="69"/>
      <c r="I1116" s="90"/>
      <c r="J1116" s="90"/>
      <c r="K1116" s="91"/>
      <c r="L1116" s="110"/>
      <c r="M1116" s="69"/>
    </row>
    <row r="1117" spans="1:13" s="93" customFormat="1" ht="12.75" hidden="1" customHeight="1" x14ac:dyDescent="0.25">
      <c r="A1117" s="551" t="s">
        <v>28</v>
      </c>
      <c r="B1117" s="552"/>
      <c r="C1117" s="552"/>
      <c r="D1117" s="552"/>
      <c r="E1117" s="552"/>
      <c r="F1117" s="552"/>
      <c r="G1117" s="552"/>
      <c r="H1117" s="552"/>
      <c r="I1117" s="552"/>
      <c r="J1117" s="552"/>
      <c r="K1117" s="553"/>
      <c r="L1117" s="309">
        <f>SUM(L1118:L1120)</f>
        <v>0</v>
      </c>
      <c r="M1117" s="89"/>
    </row>
    <row r="1118" spans="1:13" s="93" customFormat="1" ht="12.75" hidden="1" customHeight="1" x14ac:dyDescent="0.25">
      <c r="A1118" s="69"/>
      <c r="B1118" s="69"/>
      <c r="C1118" s="69"/>
      <c r="D1118" s="69"/>
      <c r="E1118" s="69"/>
      <c r="F1118" s="69"/>
      <c r="G1118" s="69"/>
      <c r="H1118" s="69"/>
      <c r="I1118" s="90"/>
      <c r="J1118" s="90"/>
      <c r="K1118" s="91"/>
      <c r="L1118" s="110"/>
      <c r="M1118" s="69"/>
    </row>
    <row r="1119" spans="1:13" s="93" customFormat="1" ht="12.75" hidden="1" customHeight="1" x14ac:dyDescent="0.25">
      <c r="A1119" s="69"/>
      <c r="B1119" s="69"/>
      <c r="C1119" s="69"/>
      <c r="D1119" s="69"/>
      <c r="E1119" s="69"/>
      <c r="F1119" s="69"/>
      <c r="G1119" s="69"/>
      <c r="H1119" s="69"/>
      <c r="I1119" s="90"/>
      <c r="J1119" s="90"/>
      <c r="K1119" s="91"/>
      <c r="L1119" s="110"/>
      <c r="M1119" s="69"/>
    </row>
    <row r="1120" spans="1:13" s="93" customFormat="1" ht="12.75" hidden="1" customHeight="1" thickBot="1" x14ac:dyDescent="0.3">
      <c r="A1120" s="69"/>
      <c r="B1120" s="69"/>
      <c r="C1120" s="69"/>
      <c r="D1120" s="69"/>
      <c r="E1120" s="69"/>
      <c r="F1120" s="69"/>
      <c r="G1120" s="69"/>
      <c r="H1120" s="69"/>
      <c r="I1120" s="90"/>
      <c r="J1120" s="90"/>
      <c r="K1120" s="91"/>
      <c r="L1120" s="110"/>
      <c r="M1120" s="69"/>
    </row>
    <row r="1121" spans="1:13" s="93" customFormat="1" ht="12.75" hidden="1" customHeight="1" x14ac:dyDescent="0.25">
      <c r="A1121" s="551" t="s">
        <v>29</v>
      </c>
      <c r="B1121" s="552"/>
      <c r="C1121" s="552"/>
      <c r="D1121" s="552"/>
      <c r="E1121" s="552"/>
      <c r="F1121" s="552"/>
      <c r="G1121" s="552"/>
      <c r="H1121" s="552"/>
      <c r="I1121" s="552"/>
      <c r="J1121" s="552"/>
      <c r="K1121" s="553"/>
      <c r="L1121" s="309">
        <f>SUM(L1122:L1126)</f>
        <v>0</v>
      </c>
      <c r="M1121" s="89"/>
    </row>
    <row r="1122" spans="1:13" s="93" customFormat="1" ht="12.75" hidden="1" customHeight="1" x14ac:dyDescent="0.25">
      <c r="A1122" s="69"/>
      <c r="B1122" s="69"/>
      <c r="C1122" s="69"/>
      <c r="D1122" s="69"/>
      <c r="E1122" s="69"/>
      <c r="F1122" s="69"/>
      <c r="G1122" s="69"/>
      <c r="H1122" s="69"/>
      <c r="I1122" s="90"/>
      <c r="J1122" s="90"/>
      <c r="K1122" s="91"/>
      <c r="L1122" s="110"/>
      <c r="M1122" s="69"/>
    </row>
    <row r="1123" spans="1:13" s="93" customFormat="1" ht="12.75" hidden="1" customHeight="1" x14ac:dyDescent="0.25">
      <c r="A1123" s="69"/>
      <c r="B1123" s="69"/>
      <c r="C1123" s="69"/>
      <c r="D1123" s="69"/>
      <c r="E1123" s="69"/>
      <c r="F1123" s="69"/>
      <c r="G1123" s="69"/>
      <c r="H1123" s="69"/>
      <c r="I1123" s="90"/>
      <c r="J1123" s="90"/>
      <c r="K1123" s="91"/>
      <c r="L1123" s="110"/>
      <c r="M1123" s="69"/>
    </row>
    <row r="1124" spans="1:13" s="93" customFormat="1" ht="12.75" hidden="1" customHeight="1" x14ac:dyDescent="0.25">
      <c r="A1124" s="69"/>
      <c r="B1124" s="69"/>
      <c r="C1124" s="69"/>
      <c r="D1124" s="69"/>
      <c r="E1124" s="69"/>
      <c r="F1124" s="69"/>
      <c r="G1124" s="69"/>
      <c r="H1124" s="69"/>
      <c r="I1124" s="90"/>
      <c r="J1124" s="90"/>
      <c r="K1124" s="91"/>
      <c r="L1124" s="110"/>
      <c r="M1124" s="69"/>
    </row>
    <row r="1125" spans="1:13" s="93" customFormat="1" ht="12.75" hidden="1" customHeight="1" x14ac:dyDescent="0.25">
      <c r="A1125" s="69"/>
      <c r="B1125" s="69"/>
      <c r="C1125" s="69"/>
      <c r="D1125" s="69"/>
      <c r="E1125" s="69"/>
      <c r="F1125" s="69"/>
      <c r="G1125" s="69"/>
      <c r="H1125" s="69"/>
      <c r="I1125" s="90"/>
      <c r="J1125" s="90"/>
      <c r="K1125" s="91"/>
      <c r="L1125" s="110"/>
      <c r="M1125" s="69"/>
    </row>
    <row r="1126" spans="1:13" s="93" customFormat="1" ht="12.75" hidden="1" customHeight="1" thickBot="1" x14ac:dyDescent="0.3">
      <c r="A1126" s="69"/>
      <c r="B1126" s="69"/>
      <c r="C1126" s="69"/>
      <c r="D1126" s="69"/>
      <c r="E1126" s="69"/>
      <c r="F1126" s="69"/>
      <c r="G1126" s="69"/>
      <c r="H1126" s="69"/>
      <c r="I1126" s="90"/>
      <c r="J1126" s="90"/>
      <c r="K1126" s="91"/>
      <c r="L1126" s="110"/>
      <c r="M1126" s="69"/>
    </row>
    <row r="1127" spans="1:13" s="93" customFormat="1" ht="12.75" hidden="1" customHeight="1" x14ac:dyDescent="0.25">
      <c r="A1127" s="551" t="s">
        <v>30</v>
      </c>
      <c r="B1127" s="552"/>
      <c r="C1127" s="552"/>
      <c r="D1127" s="552"/>
      <c r="E1127" s="552"/>
      <c r="F1127" s="552"/>
      <c r="G1127" s="552"/>
      <c r="H1127" s="552"/>
      <c r="I1127" s="552"/>
      <c r="J1127" s="552"/>
      <c r="K1127" s="553"/>
      <c r="L1127" s="381">
        <f>SUM(L1128)</f>
        <v>0</v>
      </c>
      <c r="M1127" s="89"/>
    </row>
    <row r="1128" spans="1:13" s="93" customFormat="1" ht="12.75" hidden="1" customHeight="1" thickBot="1" x14ac:dyDescent="0.3">
      <c r="A1128" s="69"/>
      <c r="B1128" s="69"/>
      <c r="C1128" s="69"/>
      <c r="D1128" s="69"/>
      <c r="E1128" s="69"/>
      <c r="F1128" s="69"/>
      <c r="G1128" s="69"/>
      <c r="H1128" s="69"/>
      <c r="I1128" s="90"/>
      <c r="J1128" s="90"/>
      <c r="K1128" s="91"/>
      <c r="L1128" s="110"/>
      <c r="M1128" s="69"/>
    </row>
    <row r="1129" spans="1:13" s="93" customFormat="1" ht="12.75" hidden="1" customHeight="1" x14ac:dyDescent="0.25">
      <c r="A1129" s="551" t="s">
        <v>31</v>
      </c>
      <c r="B1129" s="552"/>
      <c r="C1129" s="552"/>
      <c r="D1129" s="552"/>
      <c r="E1129" s="552"/>
      <c r="F1129" s="552"/>
      <c r="G1129" s="552"/>
      <c r="H1129" s="552"/>
      <c r="I1129" s="552"/>
      <c r="J1129" s="552"/>
      <c r="K1129" s="553"/>
      <c r="L1129" s="381">
        <f>SUM(L1130:L1131)</f>
        <v>0</v>
      </c>
      <c r="M1129" s="89"/>
    </row>
    <row r="1130" spans="1:13" s="93" customFormat="1" ht="12.75" hidden="1" customHeight="1" x14ac:dyDescent="0.25">
      <c r="A1130" s="69"/>
      <c r="B1130" s="69"/>
      <c r="C1130" s="69"/>
      <c r="D1130" s="69"/>
      <c r="E1130" s="69"/>
      <c r="F1130" s="69"/>
      <c r="G1130" s="69"/>
      <c r="H1130" s="69"/>
      <c r="I1130" s="90"/>
      <c r="J1130" s="90"/>
      <c r="K1130" s="91"/>
      <c r="L1130" s="110"/>
      <c r="M1130" s="69"/>
    </row>
    <row r="1131" spans="1:13" s="93" customFormat="1" ht="12.75" hidden="1" customHeight="1" thickBot="1" x14ac:dyDescent="0.3">
      <c r="A1131" s="69"/>
      <c r="B1131" s="69"/>
      <c r="C1131" s="69"/>
      <c r="D1131" s="69"/>
      <c r="E1131" s="69"/>
      <c r="F1131" s="69"/>
      <c r="G1131" s="69"/>
      <c r="H1131" s="69"/>
      <c r="I1131" s="90"/>
      <c r="J1131" s="90"/>
      <c r="K1131" s="91"/>
      <c r="L1131" s="110"/>
      <c r="M1131" s="69"/>
    </row>
    <row r="1132" spans="1:13" s="93" customFormat="1" ht="12.75" hidden="1" customHeight="1" x14ac:dyDescent="0.25">
      <c r="A1132" s="551" t="s">
        <v>32</v>
      </c>
      <c r="B1132" s="552"/>
      <c r="C1132" s="552"/>
      <c r="D1132" s="552"/>
      <c r="E1132" s="552"/>
      <c r="F1132" s="552"/>
      <c r="G1132" s="552"/>
      <c r="H1132" s="552"/>
      <c r="I1132" s="552"/>
      <c r="J1132" s="552"/>
      <c r="K1132" s="553"/>
      <c r="L1132" s="381">
        <f>SUM(L1133:L1136)</f>
        <v>0</v>
      </c>
      <c r="M1132" s="89"/>
    </row>
    <row r="1133" spans="1:13" s="93" customFormat="1" ht="12.75" hidden="1" customHeight="1" x14ac:dyDescent="0.25">
      <c r="A1133" s="69"/>
      <c r="B1133" s="69"/>
      <c r="C1133" s="69"/>
      <c r="D1133" s="69"/>
      <c r="E1133" s="69"/>
      <c r="F1133" s="69"/>
      <c r="G1133" s="69"/>
      <c r="H1133" s="69"/>
      <c r="I1133" s="90"/>
      <c r="J1133" s="90"/>
      <c r="K1133" s="91"/>
      <c r="L1133" s="110"/>
      <c r="M1133" s="69"/>
    </row>
    <row r="1134" spans="1:13" s="93" customFormat="1" ht="12.75" hidden="1" customHeight="1" x14ac:dyDescent="0.25">
      <c r="A1134" s="69"/>
      <c r="B1134" s="69"/>
      <c r="C1134" s="69"/>
      <c r="D1134" s="69"/>
      <c r="E1134" s="69"/>
      <c r="F1134" s="69"/>
      <c r="G1134" s="69"/>
      <c r="H1134" s="69"/>
      <c r="I1134" s="90"/>
      <c r="J1134" s="90"/>
      <c r="K1134" s="91"/>
      <c r="L1134" s="110"/>
      <c r="M1134" s="69"/>
    </row>
    <row r="1135" spans="1:13" s="93" customFormat="1" ht="12.75" hidden="1" customHeight="1" x14ac:dyDescent="0.25">
      <c r="A1135" s="69"/>
      <c r="B1135" s="69"/>
      <c r="C1135" s="69"/>
      <c r="D1135" s="69"/>
      <c r="E1135" s="69"/>
      <c r="F1135" s="69"/>
      <c r="G1135" s="69"/>
      <c r="H1135" s="69"/>
      <c r="I1135" s="90"/>
      <c r="J1135" s="90"/>
      <c r="K1135" s="91"/>
      <c r="L1135" s="110"/>
      <c r="M1135" s="69"/>
    </row>
    <row r="1136" spans="1:13" s="93" customFormat="1" ht="12.75" hidden="1" customHeight="1" thickBot="1" x14ac:dyDescent="0.3">
      <c r="A1136" s="69"/>
      <c r="B1136" s="69"/>
      <c r="C1136" s="69"/>
      <c r="D1136" s="69"/>
      <c r="E1136" s="69"/>
      <c r="F1136" s="69"/>
      <c r="G1136" s="69"/>
      <c r="H1136" s="69"/>
      <c r="I1136" s="90"/>
      <c r="J1136" s="90"/>
      <c r="K1136" s="91"/>
      <c r="L1136" s="110"/>
      <c r="M1136" s="69"/>
    </row>
    <row r="1137" spans="1:13" s="93" customFormat="1" ht="12.75" hidden="1" customHeight="1" x14ac:dyDescent="0.25">
      <c r="A1137" s="551" t="s">
        <v>61</v>
      </c>
      <c r="B1137" s="552"/>
      <c r="C1137" s="552"/>
      <c r="D1137" s="552"/>
      <c r="E1137" s="552"/>
      <c r="F1137" s="552"/>
      <c r="G1137" s="552"/>
      <c r="H1137" s="552"/>
      <c r="I1137" s="552"/>
      <c r="J1137" s="552"/>
      <c r="K1137" s="553"/>
      <c r="L1137" s="381">
        <f>SUM(L1138:L1142)</f>
        <v>0</v>
      </c>
      <c r="M1137" s="89"/>
    </row>
    <row r="1138" spans="1:13" s="93" customFormat="1" ht="12.75" hidden="1" customHeight="1" x14ac:dyDescent="0.25">
      <c r="A1138" s="69"/>
      <c r="B1138" s="69"/>
      <c r="C1138" s="69"/>
      <c r="D1138" s="69"/>
      <c r="E1138" s="69"/>
      <c r="F1138" s="69"/>
      <c r="G1138" s="69"/>
      <c r="H1138" s="69"/>
      <c r="I1138" s="90"/>
      <c r="J1138" s="90"/>
      <c r="K1138" s="91"/>
      <c r="L1138" s="110"/>
      <c r="M1138" s="69"/>
    </row>
    <row r="1139" spans="1:13" s="93" customFormat="1" ht="12.75" hidden="1" customHeight="1" x14ac:dyDescent="0.25">
      <c r="A1139" s="69"/>
      <c r="B1139" s="69"/>
      <c r="C1139" s="69"/>
      <c r="D1139" s="69"/>
      <c r="E1139" s="69"/>
      <c r="F1139" s="69"/>
      <c r="G1139" s="69"/>
      <c r="H1139" s="69"/>
      <c r="I1139" s="90"/>
      <c r="J1139" s="90"/>
      <c r="K1139" s="91"/>
      <c r="L1139" s="110"/>
      <c r="M1139" s="69"/>
    </row>
    <row r="1140" spans="1:13" s="93" customFormat="1" ht="12.75" hidden="1" customHeight="1" x14ac:dyDescent="0.25">
      <c r="A1140" s="69"/>
      <c r="B1140" s="69"/>
      <c r="C1140" s="69"/>
      <c r="D1140" s="69"/>
      <c r="E1140" s="69"/>
      <c r="F1140" s="69"/>
      <c r="G1140" s="69"/>
      <c r="H1140" s="69"/>
      <c r="I1140" s="90"/>
      <c r="J1140" s="90"/>
      <c r="K1140" s="91"/>
      <c r="L1140" s="110"/>
      <c r="M1140" s="69"/>
    </row>
    <row r="1141" spans="1:13" s="93" customFormat="1" ht="12.75" customHeight="1" x14ac:dyDescent="0.25">
      <c r="A1141" s="69"/>
      <c r="B1141" s="69"/>
      <c r="C1141" s="69"/>
      <c r="D1141" s="69"/>
      <c r="E1141" s="69"/>
      <c r="F1141" s="69"/>
      <c r="G1141" s="69"/>
      <c r="H1141" s="69"/>
      <c r="I1141" s="90"/>
      <c r="J1141" s="90"/>
      <c r="K1141" s="91"/>
      <c r="L1141" s="110"/>
      <c r="M1141" s="69"/>
    </row>
    <row r="1142" spans="1:13" s="93" customFormat="1" ht="12.75" customHeight="1" x14ac:dyDescent="0.25">
      <c r="A1142" s="69"/>
      <c r="B1142" s="69"/>
      <c r="C1142" s="69"/>
      <c r="D1142" s="69"/>
      <c r="E1142" s="69"/>
      <c r="F1142" s="69"/>
      <c r="G1142" s="69"/>
      <c r="H1142" s="69"/>
      <c r="I1142" s="90"/>
      <c r="J1142" s="90"/>
      <c r="K1142" s="91"/>
      <c r="L1142" s="110"/>
      <c r="M1142" s="69"/>
    </row>
    <row r="1143" spans="1:13" s="74" customFormat="1" ht="12.75" customHeight="1" thickBot="1" x14ac:dyDescent="0.3">
      <c r="A1143" s="112" t="s">
        <v>34</v>
      </c>
      <c r="B1143" s="113"/>
      <c r="C1143" s="114"/>
      <c r="D1143" s="115"/>
      <c r="E1143" s="116"/>
      <c r="F1143" s="117"/>
      <c r="G1143" s="118"/>
      <c r="H1143" s="117"/>
      <c r="I1143" s="119"/>
      <c r="J1143" s="119"/>
      <c r="K1143" s="120"/>
      <c r="L1143" s="121">
        <f>L1089+L1097+L1104+L1108+L1113+L1117+L1121+L1127+L1129+L1132+L1137</f>
        <v>9666.65</v>
      </c>
      <c r="M1143" s="204"/>
    </row>
    <row r="1144" spans="1:13" s="82" customFormat="1" ht="12.75" customHeight="1" x14ac:dyDescent="0.25">
      <c r="A1144" s="276"/>
      <c r="B1144" s="123"/>
      <c r="C1144" s="124"/>
      <c r="D1144" s="277"/>
      <c r="E1144" s="276"/>
      <c r="F1144" s="123"/>
      <c r="G1144" s="276"/>
      <c r="H1144" s="123"/>
      <c r="I1144" s="277"/>
      <c r="J1144" s="277"/>
      <c r="K1144" s="125"/>
      <c r="L1144" s="127"/>
      <c r="M1144" s="205"/>
    </row>
    <row r="1145" spans="1:13" s="82" customFormat="1" ht="12.75" customHeight="1" x14ac:dyDescent="0.25">
      <c r="A1145" s="558" t="s">
        <v>18</v>
      </c>
      <c r="B1145" s="558"/>
      <c r="C1145" s="558"/>
      <c r="D1145" s="558"/>
      <c r="E1145" s="558"/>
      <c r="F1145" s="558"/>
      <c r="G1145" s="560" t="s">
        <v>19</v>
      </c>
      <c r="H1145" s="560"/>
      <c r="I1145" s="128"/>
      <c r="J1145" s="128"/>
      <c r="K1145" s="129"/>
      <c r="L1145" s="550" t="s">
        <v>20</v>
      </c>
      <c r="M1145" s="550"/>
    </row>
    <row r="1146" spans="1:13" s="82" customFormat="1" ht="12.75" customHeight="1" x14ac:dyDescent="0.25">
      <c r="B1146" s="83"/>
      <c r="C1146" s="84"/>
      <c r="D1146" s="475"/>
      <c r="E1146" s="122"/>
      <c r="F1146" s="130"/>
      <c r="G1146" s="131"/>
      <c r="H1146" s="130"/>
      <c r="K1146" s="132"/>
      <c r="L1146" s="126"/>
      <c r="M1146" s="130"/>
    </row>
    <row r="1147" spans="1:13" s="82" customFormat="1" ht="12.75" customHeight="1" x14ac:dyDescent="0.25">
      <c r="A1147" s="558" t="s">
        <v>1246</v>
      </c>
      <c r="B1147" s="558"/>
      <c r="C1147" s="558"/>
      <c r="D1147" s="558"/>
      <c r="E1147" s="558"/>
      <c r="F1147" s="558"/>
      <c r="G1147" s="559" t="s">
        <v>36</v>
      </c>
      <c r="H1147" s="559"/>
      <c r="I1147" s="279"/>
      <c r="J1147" s="279"/>
      <c r="K1147" s="133"/>
      <c r="L1147" s="559" t="s">
        <v>37</v>
      </c>
      <c r="M1147" s="559"/>
    </row>
    <row r="1148" spans="1:13" s="82" customFormat="1" ht="12.75" customHeight="1" x14ac:dyDescent="0.25">
      <c r="A1148" s="558" t="s">
        <v>1247</v>
      </c>
      <c r="B1148" s="558"/>
      <c r="C1148" s="558"/>
      <c r="D1148" s="558"/>
      <c r="E1148" s="558"/>
      <c r="F1148" s="558"/>
      <c r="G1148" s="550" t="s">
        <v>39</v>
      </c>
      <c r="H1148" s="550"/>
      <c r="I1148" s="278"/>
      <c r="J1148" s="278"/>
      <c r="K1148" s="133"/>
      <c r="L1148" s="550" t="s">
        <v>40</v>
      </c>
      <c r="M1148" s="550"/>
    </row>
    <row r="1149" spans="1:13" s="74" customFormat="1" ht="12.75" customHeight="1" x14ac:dyDescent="0.25">
      <c r="A1149" s="277"/>
      <c r="B1149" s="277"/>
      <c r="C1149" s="277"/>
      <c r="D1149" s="277"/>
      <c r="E1149" s="277"/>
      <c r="F1149" s="277"/>
      <c r="G1149" s="278"/>
      <c r="H1149" s="208"/>
      <c r="I1149" s="278"/>
      <c r="J1149" s="278"/>
      <c r="K1149" s="133"/>
      <c r="L1149" s="126"/>
      <c r="M1149" s="208"/>
    </row>
    <row r="1150" spans="1:13" s="74" customFormat="1" ht="12.75" customHeight="1" x14ac:dyDescent="0.25">
      <c r="A1150" s="557" t="s">
        <v>14</v>
      </c>
      <c r="B1150" s="557"/>
      <c r="C1150" s="557"/>
      <c r="D1150" s="557"/>
      <c r="E1150" s="557"/>
      <c r="F1150" s="70"/>
      <c r="G1150" s="71"/>
      <c r="H1150" s="83"/>
      <c r="I1150" s="279"/>
      <c r="J1150" s="279"/>
      <c r="K1150" s="72"/>
      <c r="L1150" s="73"/>
      <c r="M1150" s="164"/>
    </row>
    <row r="1151" spans="1:13" s="74" customFormat="1" ht="12.75" customHeight="1" x14ac:dyDescent="0.25">
      <c r="A1151" s="75" t="s">
        <v>376</v>
      </c>
      <c r="B1151" s="76"/>
      <c r="C1151" s="77"/>
      <c r="D1151" s="138"/>
      <c r="E1151" s="79" t="s">
        <v>362</v>
      </c>
      <c r="F1151" s="76"/>
      <c r="G1151" s="79" t="s">
        <v>380</v>
      </c>
      <c r="H1151" s="209" t="s">
        <v>373</v>
      </c>
      <c r="I1151" s="79" t="s">
        <v>381</v>
      </c>
      <c r="J1151" s="75"/>
      <c r="K1151" s="169"/>
      <c r="L1151" s="81"/>
      <c r="M1151" s="209" t="s">
        <v>382</v>
      </c>
    </row>
    <row r="1152" spans="1:13" s="88" customFormat="1" ht="12.75" customHeight="1" x14ac:dyDescent="0.25">
      <c r="A1152" s="82"/>
      <c r="B1152" s="83"/>
      <c r="C1152" s="84"/>
      <c r="D1152" s="279"/>
      <c r="E1152" s="74"/>
      <c r="F1152" s="70"/>
      <c r="G1152" s="71"/>
      <c r="H1152" s="83"/>
      <c r="I1152" s="279"/>
      <c r="J1152" s="279"/>
      <c r="K1152" s="72"/>
      <c r="L1152" s="73"/>
      <c r="M1152" s="164"/>
    </row>
    <row r="1153" spans="1:14" s="74" customFormat="1" ht="12.75" customHeight="1" thickBot="1" x14ac:dyDescent="0.3">
      <c r="A1153" s="9" t="s">
        <v>2</v>
      </c>
      <c r="B1153" s="9" t="s">
        <v>3</v>
      </c>
      <c r="C1153" s="85" t="s">
        <v>4</v>
      </c>
      <c r="D1153" s="9" t="s">
        <v>5</v>
      </c>
      <c r="E1153" s="9" t="s">
        <v>6</v>
      </c>
      <c r="F1153" s="9" t="s">
        <v>7</v>
      </c>
      <c r="G1153" s="9" t="s">
        <v>8</v>
      </c>
      <c r="H1153" s="9" t="s">
        <v>9</v>
      </c>
      <c r="I1153" s="9" t="s">
        <v>22</v>
      </c>
      <c r="J1153" s="9" t="s">
        <v>10</v>
      </c>
      <c r="K1153" s="86" t="s">
        <v>11</v>
      </c>
      <c r="L1153" s="87" t="s">
        <v>12</v>
      </c>
      <c r="M1153" s="9" t="s">
        <v>13</v>
      </c>
    </row>
    <row r="1154" spans="1:14" s="93" customFormat="1" ht="12.75" customHeight="1" x14ac:dyDescent="0.25">
      <c r="A1154" s="551" t="s">
        <v>26</v>
      </c>
      <c r="B1154" s="552"/>
      <c r="C1154" s="552"/>
      <c r="D1154" s="552"/>
      <c r="E1154" s="552"/>
      <c r="F1154" s="552"/>
      <c r="G1154" s="552"/>
      <c r="H1154" s="552"/>
      <c r="I1154" s="552"/>
      <c r="J1154" s="552"/>
      <c r="K1154" s="553"/>
      <c r="L1154" s="109">
        <f>L1155</f>
        <v>0</v>
      </c>
      <c r="M1154" s="89"/>
    </row>
    <row r="1155" spans="1:14" s="74" customFormat="1" ht="12.75" customHeight="1" x14ac:dyDescent="0.25">
      <c r="A1155" s="146"/>
      <c r="B1155" s="146"/>
      <c r="C1155" s="146"/>
      <c r="D1155" s="146"/>
      <c r="E1155" s="146"/>
      <c r="F1155" s="146"/>
      <c r="G1155" s="146"/>
      <c r="H1155" s="146"/>
      <c r="I1155" s="146"/>
      <c r="J1155" s="146"/>
      <c r="K1155" s="91"/>
      <c r="L1155" s="92"/>
      <c r="M1155" s="69"/>
      <c r="N1155" s="97"/>
    </row>
    <row r="1156" spans="1:14" s="74" customFormat="1" ht="12.75" customHeight="1" thickBot="1" x14ac:dyDescent="0.3">
      <c r="A1156" s="551" t="s">
        <v>27</v>
      </c>
      <c r="B1156" s="552"/>
      <c r="C1156" s="552"/>
      <c r="D1156" s="552"/>
      <c r="E1156" s="552"/>
      <c r="F1156" s="552"/>
      <c r="G1156" s="552"/>
      <c r="H1156" s="552"/>
      <c r="I1156" s="552"/>
      <c r="J1156" s="552"/>
      <c r="K1156" s="553"/>
      <c r="L1156" s="95">
        <f>L1157</f>
        <v>0</v>
      </c>
      <c r="M1156" s="96"/>
      <c r="N1156" s="97"/>
    </row>
    <row r="1157" spans="1:14" s="74" customFormat="1" ht="12.75" customHeight="1" thickBot="1" x14ac:dyDescent="0.3">
      <c r="A1157" s="98"/>
      <c r="B1157" s="99"/>
      <c r="C1157" s="100"/>
      <c r="D1157" s="101"/>
      <c r="E1157" s="102"/>
      <c r="F1157" s="103"/>
      <c r="G1157" s="104"/>
      <c r="H1157" s="96"/>
      <c r="I1157" s="105"/>
      <c r="J1157" s="105"/>
      <c r="K1157" s="106"/>
      <c r="L1157" s="107"/>
      <c r="M1157" s="103"/>
    </row>
    <row r="1158" spans="1:14" s="93" customFormat="1" ht="12.75" customHeight="1" x14ac:dyDescent="0.25">
      <c r="A1158" s="551" t="s">
        <v>28</v>
      </c>
      <c r="B1158" s="552"/>
      <c r="C1158" s="552"/>
      <c r="D1158" s="552"/>
      <c r="E1158" s="552"/>
      <c r="F1158" s="552"/>
      <c r="G1158" s="552"/>
      <c r="H1158" s="552"/>
      <c r="I1158" s="552"/>
      <c r="J1158" s="552"/>
      <c r="K1158" s="553"/>
      <c r="L1158" s="109">
        <f>L1159</f>
        <v>0</v>
      </c>
      <c r="M1158" s="89"/>
    </row>
    <row r="1159" spans="1:14" s="74" customFormat="1" ht="12.75" customHeight="1" x14ac:dyDescent="0.25">
      <c r="A1159" s="146"/>
      <c r="B1159" s="146"/>
      <c r="C1159" s="146"/>
      <c r="D1159" s="146"/>
      <c r="E1159" s="146"/>
      <c r="F1159" s="146"/>
      <c r="G1159" s="146"/>
      <c r="H1159" s="146"/>
      <c r="I1159" s="146"/>
      <c r="J1159" s="146"/>
      <c r="K1159" s="91"/>
      <c r="L1159" s="92"/>
      <c r="M1159" s="69"/>
    </row>
    <row r="1160" spans="1:14" s="74" customFormat="1" ht="12.75" customHeight="1" thickBot="1" x14ac:dyDescent="0.3">
      <c r="A1160" s="112" t="s">
        <v>34</v>
      </c>
      <c r="B1160" s="113"/>
      <c r="C1160" s="114"/>
      <c r="D1160" s="115"/>
      <c r="E1160" s="116"/>
      <c r="F1160" s="117"/>
      <c r="G1160" s="118"/>
      <c r="H1160" s="117"/>
      <c r="I1160" s="119"/>
      <c r="J1160" s="119"/>
      <c r="K1160" s="120"/>
      <c r="L1160" s="121">
        <f>L1154+L1156+L1158</f>
        <v>0</v>
      </c>
      <c r="M1160" s="204"/>
    </row>
    <row r="1161" spans="1:14" s="82" customFormat="1" ht="12.75" customHeight="1" x14ac:dyDescent="0.25">
      <c r="A1161" s="276"/>
      <c r="B1161" s="123"/>
      <c r="C1161" s="124"/>
      <c r="D1161" s="277"/>
      <c r="E1161" s="276"/>
      <c r="F1161" s="123"/>
      <c r="G1161" s="276"/>
      <c r="H1161" s="123"/>
      <c r="I1161" s="277"/>
      <c r="J1161" s="277"/>
      <c r="K1161" s="125"/>
      <c r="L1161" s="127"/>
      <c r="M1161" s="205"/>
    </row>
    <row r="1162" spans="1:14" s="82" customFormat="1" ht="12.75" customHeight="1" x14ac:dyDescent="0.25">
      <c r="A1162" s="558" t="s">
        <v>18</v>
      </c>
      <c r="B1162" s="558"/>
      <c r="C1162" s="558"/>
      <c r="D1162" s="558"/>
      <c r="E1162" s="558"/>
      <c r="F1162" s="558"/>
      <c r="G1162" s="560" t="s">
        <v>19</v>
      </c>
      <c r="H1162" s="560"/>
      <c r="I1162" s="128"/>
      <c r="J1162" s="128"/>
      <c r="K1162" s="129"/>
      <c r="L1162" s="550" t="s">
        <v>20</v>
      </c>
      <c r="M1162" s="550"/>
    </row>
    <row r="1163" spans="1:14" s="82" customFormat="1" ht="12.75" customHeight="1" x14ac:dyDescent="0.25">
      <c r="B1163" s="83"/>
      <c r="C1163" s="84"/>
      <c r="D1163" s="475"/>
      <c r="E1163" s="122"/>
      <c r="F1163" s="130"/>
      <c r="G1163" s="131"/>
      <c r="H1163" s="130"/>
      <c r="K1163" s="132"/>
      <c r="L1163" s="126"/>
      <c r="M1163" s="130"/>
    </row>
    <row r="1164" spans="1:14" s="82" customFormat="1" ht="12.75" customHeight="1" x14ac:dyDescent="0.25">
      <c r="A1164" s="558" t="s">
        <v>1246</v>
      </c>
      <c r="B1164" s="558"/>
      <c r="C1164" s="558"/>
      <c r="D1164" s="558"/>
      <c r="E1164" s="558"/>
      <c r="F1164" s="558"/>
      <c r="G1164" s="559" t="s">
        <v>36</v>
      </c>
      <c r="H1164" s="559"/>
      <c r="I1164" s="279"/>
      <c r="J1164" s="279"/>
      <c r="K1164" s="133"/>
      <c r="L1164" s="559" t="s">
        <v>37</v>
      </c>
      <c r="M1164" s="559"/>
    </row>
    <row r="1165" spans="1:14" s="82" customFormat="1" ht="12.75" customHeight="1" x14ac:dyDescent="0.25">
      <c r="A1165" s="558" t="s">
        <v>1247</v>
      </c>
      <c r="B1165" s="558"/>
      <c r="C1165" s="558"/>
      <c r="D1165" s="558"/>
      <c r="E1165" s="558"/>
      <c r="F1165" s="558"/>
      <c r="G1165" s="550" t="s">
        <v>39</v>
      </c>
      <c r="H1165" s="550"/>
      <c r="I1165" s="278"/>
      <c r="J1165" s="278"/>
      <c r="K1165" s="133"/>
      <c r="L1165" s="550" t="s">
        <v>40</v>
      </c>
      <c r="M1165" s="550"/>
    </row>
    <row r="1166" spans="1:14" s="74" customFormat="1" ht="12.75" customHeight="1" x14ac:dyDescent="0.25">
      <c r="A1166" s="277"/>
      <c r="B1166" s="277"/>
      <c r="C1166" s="277"/>
      <c r="D1166" s="277"/>
      <c r="E1166" s="277"/>
      <c r="F1166" s="277"/>
      <c r="G1166" s="278"/>
      <c r="H1166" s="208"/>
      <c r="I1166" s="278"/>
      <c r="J1166" s="278"/>
      <c r="K1166" s="133"/>
      <c r="L1166" s="126"/>
      <c r="M1166" s="208"/>
    </row>
    <row r="1167" spans="1:14" s="74" customFormat="1" ht="12.75" customHeight="1" x14ac:dyDescent="0.25">
      <c r="A1167" s="557" t="s">
        <v>14</v>
      </c>
      <c r="B1167" s="557"/>
      <c r="C1167" s="557"/>
      <c r="D1167" s="557"/>
      <c r="E1167" s="557"/>
      <c r="F1167" s="70"/>
      <c r="G1167" s="71"/>
      <c r="H1167" s="83"/>
      <c r="I1167" s="279"/>
      <c r="J1167" s="279"/>
      <c r="K1167" s="72"/>
      <c r="L1167" s="73"/>
      <c r="M1167" s="164"/>
    </row>
    <row r="1168" spans="1:14" s="74" customFormat="1" ht="12.75" customHeight="1" x14ac:dyDescent="0.25">
      <c r="A1168" s="158" t="s">
        <v>383</v>
      </c>
      <c r="B1168" s="159"/>
      <c r="C1168" s="160"/>
      <c r="D1168" s="161"/>
      <c r="E1168" s="79" t="s">
        <v>384</v>
      </c>
      <c r="F1168" s="159"/>
      <c r="G1168" s="158" t="s">
        <v>385</v>
      </c>
      <c r="H1168" s="210" t="s">
        <v>292</v>
      </c>
      <c r="I1168" s="79" t="s">
        <v>386</v>
      </c>
      <c r="J1168" s="158"/>
      <c r="K1168" s="162"/>
      <c r="L1168" s="163"/>
      <c r="M1168" s="210" t="s">
        <v>387</v>
      </c>
    </row>
    <row r="1169" spans="1:14" s="88" customFormat="1" ht="12.75" customHeight="1" x14ac:dyDescent="0.25">
      <c r="A1169" s="279"/>
      <c r="B1169" s="83"/>
      <c r="C1169" s="84"/>
      <c r="D1169" s="279"/>
      <c r="E1169" s="279"/>
      <c r="F1169" s="83"/>
      <c r="G1169" s="71"/>
      <c r="H1169" s="83"/>
      <c r="I1169" s="279"/>
      <c r="J1169" s="279"/>
      <c r="K1169" s="72"/>
      <c r="L1169" s="73"/>
      <c r="M1169" s="164"/>
    </row>
    <row r="1170" spans="1:14" s="74" customFormat="1" ht="12.75" customHeight="1" thickBot="1" x14ac:dyDescent="0.3">
      <c r="A1170" s="9" t="s">
        <v>2</v>
      </c>
      <c r="B1170" s="9" t="s">
        <v>3</v>
      </c>
      <c r="C1170" s="85" t="s">
        <v>4</v>
      </c>
      <c r="D1170" s="9" t="s">
        <v>5</v>
      </c>
      <c r="E1170" s="9" t="s">
        <v>6</v>
      </c>
      <c r="F1170" s="9" t="s">
        <v>7</v>
      </c>
      <c r="G1170" s="9" t="s">
        <v>8</v>
      </c>
      <c r="H1170" s="9" t="s">
        <v>9</v>
      </c>
      <c r="I1170" s="9" t="s">
        <v>22</v>
      </c>
      <c r="J1170" s="9" t="s">
        <v>10</v>
      </c>
      <c r="K1170" s="86" t="s">
        <v>11</v>
      </c>
      <c r="L1170" s="87" t="s">
        <v>12</v>
      </c>
      <c r="M1170" s="9" t="s">
        <v>13</v>
      </c>
    </row>
    <row r="1171" spans="1:14" s="93" customFormat="1" ht="12.75" customHeight="1" x14ac:dyDescent="0.25">
      <c r="A1171" s="551" t="s">
        <v>26</v>
      </c>
      <c r="B1171" s="552"/>
      <c r="C1171" s="552"/>
      <c r="D1171" s="552"/>
      <c r="E1171" s="552"/>
      <c r="F1171" s="552"/>
      <c r="G1171" s="552"/>
      <c r="H1171" s="552"/>
      <c r="I1171" s="552"/>
      <c r="J1171" s="552"/>
      <c r="K1171" s="553"/>
      <c r="L1171" s="109">
        <f>L1172</f>
        <v>0</v>
      </c>
      <c r="M1171" s="89"/>
    </row>
    <row r="1172" spans="1:14" s="74" customFormat="1" ht="12.75" customHeight="1" x14ac:dyDescent="0.25">
      <c r="A1172" s="146"/>
      <c r="B1172" s="146"/>
      <c r="C1172" s="146"/>
      <c r="D1172" s="146"/>
      <c r="E1172" s="146"/>
      <c r="F1172" s="146"/>
      <c r="G1172" s="146"/>
      <c r="H1172" s="146"/>
      <c r="I1172" s="146"/>
      <c r="J1172" s="146"/>
      <c r="K1172" s="91"/>
      <c r="L1172" s="92"/>
      <c r="M1172" s="69"/>
      <c r="N1172" s="97"/>
    </row>
    <row r="1173" spans="1:14" s="74" customFormat="1" ht="12.75" customHeight="1" thickBot="1" x14ac:dyDescent="0.3">
      <c r="A1173" s="551" t="s">
        <v>27</v>
      </c>
      <c r="B1173" s="552"/>
      <c r="C1173" s="552"/>
      <c r="D1173" s="552"/>
      <c r="E1173" s="552"/>
      <c r="F1173" s="552"/>
      <c r="G1173" s="552"/>
      <c r="H1173" s="552"/>
      <c r="I1173" s="552"/>
      <c r="J1173" s="552"/>
      <c r="K1173" s="553"/>
      <c r="L1173" s="95">
        <f>L1174</f>
        <v>0</v>
      </c>
      <c r="M1173" s="96"/>
      <c r="N1173" s="97"/>
    </row>
    <row r="1174" spans="1:14" s="74" customFormat="1" ht="12.75" customHeight="1" thickBot="1" x14ac:dyDescent="0.3">
      <c r="A1174" s="98"/>
      <c r="B1174" s="99"/>
      <c r="C1174" s="100"/>
      <c r="D1174" s="101"/>
      <c r="E1174" s="102"/>
      <c r="F1174" s="103"/>
      <c r="G1174" s="104"/>
      <c r="H1174" s="96"/>
      <c r="I1174" s="105"/>
      <c r="J1174" s="105"/>
      <c r="K1174" s="106"/>
      <c r="L1174" s="107"/>
      <c r="M1174" s="103"/>
    </row>
    <row r="1175" spans="1:14" s="93" customFormat="1" ht="12.75" customHeight="1" x14ac:dyDescent="0.25">
      <c r="A1175" s="551" t="s">
        <v>28</v>
      </c>
      <c r="B1175" s="552"/>
      <c r="C1175" s="552"/>
      <c r="D1175" s="552"/>
      <c r="E1175" s="552"/>
      <c r="F1175" s="552"/>
      <c r="G1175" s="552"/>
      <c r="H1175" s="552"/>
      <c r="I1175" s="552"/>
      <c r="J1175" s="552"/>
      <c r="K1175" s="553"/>
      <c r="L1175" s="109">
        <f>L1176</f>
        <v>0</v>
      </c>
      <c r="M1175" s="89"/>
    </row>
    <row r="1176" spans="1:14" s="74" customFormat="1" ht="12.75" customHeight="1" x14ac:dyDescent="0.25">
      <c r="A1176" s="146"/>
      <c r="B1176" s="146"/>
      <c r="C1176" s="146"/>
      <c r="D1176" s="146"/>
      <c r="E1176" s="146"/>
      <c r="F1176" s="146"/>
      <c r="G1176" s="146"/>
      <c r="H1176" s="146"/>
      <c r="I1176" s="146"/>
      <c r="J1176" s="146"/>
      <c r="K1176" s="91"/>
      <c r="L1176" s="92"/>
      <c r="M1176" s="69"/>
    </row>
    <row r="1177" spans="1:14" s="74" customFormat="1" ht="12.75" customHeight="1" thickBot="1" x14ac:dyDescent="0.3">
      <c r="A1177" s="112" t="s">
        <v>34</v>
      </c>
      <c r="B1177" s="113"/>
      <c r="C1177" s="114"/>
      <c r="D1177" s="115"/>
      <c r="E1177" s="116"/>
      <c r="F1177" s="117"/>
      <c r="G1177" s="118"/>
      <c r="H1177" s="117"/>
      <c r="I1177" s="119"/>
      <c r="J1177" s="119"/>
      <c r="K1177" s="120"/>
      <c r="L1177" s="121">
        <f>L1171+L1173+L1175</f>
        <v>0</v>
      </c>
      <c r="M1177" s="204"/>
    </row>
    <row r="1178" spans="1:14" s="82" customFormat="1" ht="12.75" customHeight="1" x14ac:dyDescent="0.25">
      <c r="A1178" s="276"/>
      <c r="B1178" s="123"/>
      <c r="C1178" s="124"/>
      <c r="D1178" s="277"/>
      <c r="E1178" s="276"/>
      <c r="F1178" s="123"/>
      <c r="G1178" s="276"/>
      <c r="H1178" s="123"/>
      <c r="I1178" s="277"/>
      <c r="J1178" s="277"/>
      <c r="K1178" s="125"/>
      <c r="L1178" s="127"/>
      <c r="M1178" s="205"/>
    </row>
    <row r="1179" spans="1:14" s="82" customFormat="1" ht="12.75" customHeight="1" x14ac:dyDescent="0.25">
      <c r="A1179" s="558" t="s">
        <v>18</v>
      </c>
      <c r="B1179" s="558"/>
      <c r="C1179" s="558"/>
      <c r="D1179" s="558"/>
      <c r="E1179" s="558"/>
      <c r="F1179" s="558"/>
      <c r="G1179" s="560" t="s">
        <v>19</v>
      </c>
      <c r="H1179" s="560"/>
      <c r="I1179" s="128"/>
      <c r="J1179" s="128"/>
      <c r="K1179" s="129"/>
      <c r="L1179" s="550" t="s">
        <v>20</v>
      </c>
      <c r="M1179" s="550"/>
    </row>
    <row r="1180" spans="1:14" s="82" customFormat="1" ht="12.75" customHeight="1" x14ac:dyDescent="0.25">
      <c r="B1180" s="83"/>
      <c r="C1180" s="84"/>
      <c r="D1180" s="475"/>
      <c r="E1180" s="122"/>
      <c r="F1180" s="130"/>
      <c r="G1180" s="131"/>
      <c r="H1180" s="130"/>
      <c r="K1180" s="132"/>
      <c r="L1180" s="126"/>
      <c r="M1180" s="130"/>
    </row>
    <row r="1181" spans="1:14" s="82" customFormat="1" ht="12.75" customHeight="1" x14ac:dyDescent="0.25">
      <c r="A1181" s="558" t="s">
        <v>1246</v>
      </c>
      <c r="B1181" s="558"/>
      <c r="C1181" s="558"/>
      <c r="D1181" s="558"/>
      <c r="E1181" s="558"/>
      <c r="F1181" s="558"/>
      <c r="G1181" s="559" t="s">
        <v>36</v>
      </c>
      <c r="H1181" s="559"/>
      <c r="I1181" s="279"/>
      <c r="J1181" s="279"/>
      <c r="K1181" s="133"/>
      <c r="L1181" s="559" t="s">
        <v>37</v>
      </c>
      <c r="M1181" s="559"/>
    </row>
    <row r="1182" spans="1:14" s="82" customFormat="1" ht="12.75" customHeight="1" x14ac:dyDescent="0.25">
      <c r="A1182" s="558" t="s">
        <v>1247</v>
      </c>
      <c r="B1182" s="558"/>
      <c r="C1182" s="558"/>
      <c r="D1182" s="558"/>
      <c r="E1182" s="558"/>
      <c r="F1182" s="558"/>
      <c r="G1182" s="550" t="s">
        <v>39</v>
      </c>
      <c r="H1182" s="550"/>
      <c r="I1182" s="278"/>
      <c r="J1182" s="278"/>
      <c r="K1182" s="133"/>
      <c r="L1182" s="550" t="s">
        <v>40</v>
      </c>
      <c r="M1182" s="550"/>
    </row>
    <row r="1183" spans="1:14" s="74" customFormat="1" ht="12.75" customHeight="1" x14ac:dyDescent="0.25">
      <c r="A1183" s="277"/>
      <c r="B1183" s="277"/>
      <c r="C1183" s="277"/>
      <c r="D1183" s="277"/>
      <c r="E1183" s="277"/>
      <c r="F1183" s="277"/>
      <c r="G1183" s="278"/>
      <c r="H1183" s="208"/>
      <c r="I1183" s="278"/>
      <c r="J1183" s="278"/>
      <c r="K1183" s="133"/>
      <c r="L1183" s="126"/>
      <c r="M1183" s="208"/>
    </row>
    <row r="1184" spans="1:14" s="74" customFormat="1" ht="12.75" customHeight="1" x14ac:dyDescent="0.25">
      <c r="A1184" s="557" t="s">
        <v>14</v>
      </c>
      <c r="B1184" s="557"/>
      <c r="C1184" s="557"/>
      <c r="D1184" s="557"/>
      <c r="E1184" s="557"/>
      <c r="F1184" s="70"/>
      <c r="G1184" s="71"/>
      <c r="H1184" s="83"/>
      <c r="I1184" s="279"/>
      <c r="J1184" s="279"/>
      <c r="K1184" s="72"/>
      <c r="L1184" s="73"/>
      <c r="M1184" s="164"/>
    </row>
    <row r="1185" spans="1:15" s="74" customFormat="1" ht="22.5" customHeight="1" x14ac:dyDescent="0.25">
      <c r="A1185" s="79" t="s">
        <v>596</v>
      </c>
      <c r="B1185" s="76"/>
      <c r="C1185" s="77"/>
      <c r="D1185" s="138"/>
      <c r="E1185" s="79" t="s">
        <v>388</v>
      </c>
      <c r="F1185" s="76"/>
      <c r="G1185" s="75" t="s">
        <v>321</v>
      </c>
      <c r="H1185" s="209" t="s">
        <v>389</v>
      </c>
      <c r="I1185" s="79" t="s">
        <v>390</v>
      </c>
      <c r="J1185" s="75"/>
      <c r="K1185" s="169"/>
      <c r="L1185" s="81"/>
      <c r="M1185" s="209" t="s">
        <v>391</v>
      </c>
    </row>
    <row r="1186" spans="1:15" s="88" customFormat="1" ht="12.75" customHeight="1" x14ac:dyDescent="0.25">
      <c r="A1186" s="82"/>
      <c r="B1186" s="83"/>
      <c r="C1186" s="84"/>
      <c r="D1186" s="279"/>
      <c r="E1186" s="74"/>
      <c r="F1186" s="70"/>
      <c r="G1186" s="71"/>
      <c r="H1186" s="83"/>
      <c r="I1186" s="279"/>
      <c r="J1186" s="279"/>
      <c r="K1186" s="72"/>
      <c r="L1186" s="73"/>
      <c r="M1186" s="164"/>
    </row>
    <row r="1187" spans="1:15" s="74" customFormat="1" ht="50.25" customHeight="1" thickBot="1" x14ac:dyDescent="0.3">
      <c r="A1187" s="9" t="s">
        <v>2</v>
      </c>
      <c r="B1187" s="9" t="s">
        <v>3</v>
      </c>
      <c r="C1187" s="85" t="s">
        <v>4</v>
      </c>
      <c r="D1187" s="9" t="s">
        <v>5</v>
      </c>
      <c r="E1187" s="9" t="s">
        <v>6</v>
      </c>
      <c r="F1187" s="9" t="s">
        <v>7</v>
      </c>
      <c r="G1187" s="9" t="s">
        <v>8</v>
      </c>
      <c r="H1187" s="9" t="s">
        <v>9</v>
      </c>
      <c r="I1187" s="9" t="s">
        <v>22</v>
      </c>
      <c r="J1187" s="9" t="s">
        <v>10</v>
      </c>
      <c r="K1187" s="86" t="s">
        <v>11</v>
      </c>
      <c r="L1187" s="87" t="s">
        <v>12</v>
      </c>
      <c r="M1187" s="9" t="s">
        <v>13</v>
      </c>
    </row>
    <row r="1188" spans="1:15" s="93" customFormat="1" ht="12.75" hidden="1" customHeight="1" x14ac:dyDescent="0.25">
      <c r="A1188" s="551" t="s">
        <v>25</v>
      </c>
      <c r="B1188" s="552"/>
      <c r="C1188" s="552"/>
      <c r="D1188" s="552"/>
      <c r="E1188" s="552"/>
      <c r="F1188" s="552"/>
      <c r="G1188" s="552"/>
      <c r="H1188" s="552"/>
      <c r="I1188" s="552"/>
      <c r="J1188" s="552"/>
      <c r="K1188" s="553"/>
      <c r="L1188" s="309">
        <f>SUM(L1189:L1192)</f>
        <v>846.8</v>
      </c>
      <c r="M1188" s="89"/>
    </row>
    <row r="1189" spans="1:15" s="74" customFormat="1" ht="26.25" hidden="1" customHeight="1" x14ac:dyDescent="0.25">
      <c r="A1189" s="69" t="s">
        <v>720</v>
      </c>
      <c r="B1189" s="69">
        <v>3</v>
      </c>
      <c r="C1189" s="69">
        <v>12</v>
      </c>
      <c r="D1189" s="69">
        <v>153</v>
      </c>
      <c r="E1189" s="69"/>
      <c r="F1189" s="69" t="s">
        <v>680</v>
      </c>
      <c r="G1189" s="69" t="s">
        <v>1040</v>
      </c>
      <c r="H1189" s="69" t="s">
        <v>1028</v>
      </c>
      <c r="I1189" s="90">
        <v>43528</v>
      </c>
      <c r="J1189" s="90">
        <v>43528</v>
      </c>
      <c r="K1189" s="91" t="s">
        <v>1041</v>
      </c>
      <c r="L1189" s="92">
        <v>672.8</v>
      </c>
      <c r="M1189" s="69" t="s">
        <v>712</v>
      </c>
    </row>
    <row r="1190" spans="1:15" s="74" customFormat="1" ht="26.25" hidden="1" customHeight="1" x14ac:dyDescent="0.25">
      <c r="A1190" s="69" t="s">
        <v>679</v>
      </c>
      <c r="B1190" s="69">
        <v>3</v>
      </c>
      <c r="C1190" s="69">
        <v>12</v>
      </c>
      <c r="D1190" s="69">
        <v>59</v>
      </c>
      <c r="E1190" s="69"/>
      <c r="F1190" s="69" t="s">
        <v>684</v>
      </c>
      <c r="G1190" s="69" t="s">
        <v>886</v>
      </c>
      <c r="H1190" s="69" t="s">
        <v>1028</v>
      </c>
      <c r="I1190" s="90">
        <v>43528</v>
      </c>
      <c r="J1190" s="90">
        <v>43528</v>
      </c>
      <c r="K1190" s="91" t="s">
        <v>1054</v>
      </c>
      <c r="L1190" s="92">
        <v>174</v>
      </c>
      <c r="M1190" s="69" t="s">
        <v>712</v>
      </c>
    </row>
    <row r="1191" spans="1:15" s="74" customFormat="1" ht="26.25" hidden="1" customHeight="1" x14ac:dyDescent="0.25">
      <c r="A1191" s="69"/>
      <c r="B1191" s="69"/>
      <c r="C1191" s="69"/>
      <c r="D1191" s="69"/>
      <c r="E1191" s="69"/>
      <c r="F1191" s="69"/>
      <c r="G1191" s="69"/>
      <c r="H1191" s="69"/>
      <c r="I1191" s="90"/>
      <c r="J1191" s="90"/>
      <c r="K1191" s="91"/>
      <c r="L1191" s="92"/>
      <c r="M1191" s="69"/>
    </row>
    <row r="1192" spans="1:15" s="74" customFormat="1" ht="12.75" hidden="1" customHeight="1" x14ac:dyDescent="0.25">
      <c r="A1192" s="69"/>
      <c r="B1192" s="69"/>
      <c r="C1192" s="69"/>
      <c r="D1192" s="69"/>
      <c r="E1192" s="69"/>
      <c r="F1192" s="69"/>
      <c r="G1192" s="69"/>
      <c r="H1192" s="69"/>
      <c r="I1192" s="90"/>
      <c r="J1192" s="90"/>
      <c r="K1192" s="91"/>
      <c r="L1192" s="92"/>
      <c r="M1192" s="69"/>
    </row>
    <row r="1193" spans="1:15" s="93" customFormat="1" ht="12.75" hidden="1" customHeight="1" x14ac:dyDescent="0.25">
      <c r="A1193" s="551" t="s">
        <v>26</v>
      </c>
      <c r="B1193" s="552"/>
      <c r="C1193" s="552"/>
      <c r="D1193" s="552"/>
      <c r="E1193" s="552"/>
      <c r="F1193" s="552"/>
      <c r="G1193" s="552"/>
      <c r="H1193" s="552"/>
      <c r="I1193" s="552"/>
      <c r="J1193" s="552"/>
      <c r="K1193" s="553"/>
      <c r="L1193" s="327">
        <f>SUM(L1194:L1194)</f>
        <v>0</v>
      </c>
      <c r="M1193" s="89"/>
    </row>
    <row r="1194" spans="1:15" s="93" customFormat="1" ht="12.75" hidden="1" customHeight="1" thickBot="1" x14ac:dyDescent="0.3">
      <c r="A1194" s="69"/>
      <c r="B1194" s="69"/>
      <c r="C1194" s="69"/>
      <c r="D1194" s="69"/>
      <c r="E1194" s="69"/>
      <c r="F1194" s="69"/>
      <c r="G1194" s="69"/>
      <c r="H1194" s="69"/>
      <c r="I1194" s="90"/>
      <c r="J1194" s="90"/>
      <c r="K1194" s="91"/>
      <c r="L1194" s="92"/>
      <c r="M1194" s="69"/>
    </row>
    <row r="1195" spans="1:15" s="93" customFormat="1" ht="12.75" customHeight="1" x14ac:dyDescent="0.25">
      <c r="A1195" s="551" t="s">
        <v>28</v>
      </c>
      <c r="B1195" s="552"/>
      <c r="C1195" s="552"/>
      <c r="D1195" s="552"/>
      <c r="E1195" s="552"/>
      <c r="F1195" s="552"/>
      <c r="G1195" s="552"/>
      <c r="H1195" s="552"/>
      <c r="I1195" s="552"/>
      <c r="J1195" s="552"/>
      <c r="K1195" s="553"/>
      <c r="L1195" s="309">
        <f>SUM(L1196:L1202)</f>
        <v>1158.5999999999999</v>
      </c>
      <c r="M1195" s="89"/>
    </row>
    <row r="1196" spans="1:15" s="74" customFormat="1" ht="36.75" customHeight="1" x14ac:dyDescent="0.25">
      <c r="A1196" s="69" t="s">
        <v>1208</v>
      </c>
      <c r="B1196" s="69">
        <v>6</v>
      </c>
      <c r="C1196" s="69">
        <v>19</v>
      </c>
      <c r="D1196" s="69" t="s">
        <v>1644</v>
      </c>
      <c r="E1196" s="69"/>
      <c r="F1196" s="69" t="s">
        <v>684</v>
      </c>
      <c r="G1196" s="69" t="s">
        <v>1654</v>
      </c>
      <c r="H1196" s="69" t="s">
        <v>1648</v>
      </c>
      <c r="I1196" s="90">
        <v>43609</v>
      </c>
      <c r="J1196" s="90">
        <v>43609</v>
      </c>
      <c r="K1196" s="91">
        <v>1427</v>
      </c>
      <c r="L1196" s="110">
        <v>58</v>
      </c>
      <c r="M1196" s="69" t="s">
        <v>1261</v>
      </c>
      <c r="N1196" s="510" t="s">
        <v>1705</v>
      </c>
    </row>
    <row r="1197" spans="1:15" s="93" customFormat="1" ht="56.25" customHeight="1" x14ac:dyDescent="0.25">
      <c r="A1197" s="69" t="s">
        <v>679</v>
      </c>
      <c r="B1197" s="69">
        <v>6</v>
      </c>
      <c r="C1197" s="69">
        <v>6</v>
      </c>
      <c r="D1197" s="69" t="s">
        <v>1746</v>
      </c>
      <c r="E1197" s="69"/>
      <c r="F1197" s="69" t="s">
        <v>684</v>
      </c>
      <c r="G1197" s="69" t="s">
        <v>1747</v>
      </c>
      <c r="H1197" s="69" t="s">
        <v>1551</v>
      </c>
      <c r="I1197" s="90">
        <v>43618</v>
      </c>
      <c r="J1197" s="90">
        <v>43618</v>
      </c>
      <c r="K1197" s="91">
        <v>11</v>
      </c>
      <c r="L1197" s="92">
        <v>290</v>
      </c>
      <c r="M1197" s="69" t="s">
        <v>1261</v>
      </c>
      <c r="N1197" s="528"/>
    </row>
    <row r="1198" spans="1:15" s="93" customFormat="1" ht="48.75" customHeight="1" x14ac:dyDescent="0.25">
      <c r="A1198" s="69" t="s">
        <v>679</v>
      </c>
      <c r="B1198" s="69">
        <v>6</v>
      </c>
      <c r="C1198" s="69">
        <v>6</v>
      </c>
      <c r="D1198" s="69" t="s">
        <v>1781</v>
      </c>
      <c r="E1198" s="69"/>
      <c r="F1198" s="69" t="s">
        <v>680</v>
      </c>
      <c r="G1198" s="69" t="s">
        <v>1782</v>
      </c>
      <c r="H1198" s="69" t="s">
        <v>1551</v>
      </c>
      <c r="I1198" s="90">
        <v>43618</v>
      </c>
      <c r="J1198" s="90">
        <v>43618</v>
      </c>
      <c r="K1198" s="91">
        <v>10</v>
      </c>
      <c r="L1198" s="92">
        <v>810.6</v>
      </c>
      <c r="M1198" s="69" t="s">
        <v>1261</v>
      </c>
      <c r="N1198" s="528"/>
      <c r="O1198" s="93">
        <f>788.8+21.8</f>
        <v>810.59999999999991</v>
      </c>
    </row>
    <row r="1199" spans="1:15" s="93" customFormat="1" ht="12.75" customHeight="1" x14ac:dyDescent="0.25">
      <c r="A1199" s="69"/>
      <c r="B1199" s="69"/>
      <c r="C1199" s="69"/>
      <c r="D1199" s="69"/>
      <c r="E1199" s="69"/>
      <c r="F1199" s="69"/>
      <c r="G1199" s="69"/>
      <c r="H1199" s="69"/>
      <c r="I1199" s="90"/>
      <c r="J1199" s="90"/>
      <c r="K1199" s="91"/>
      <c r="L1199" s="92"/>
      <c r="M1199" s="69"/>
    </row>
    <row r="1200" spans="1:15" s="93" customFormat="1" ht="12.75" customHeight="1" x14ac:dyDescent="0.25">
      <c r="A1200" s="69"/>
      <c r="B1200" s="69"/>
      <c r="C1200" s="69"/>
      <c r="D1200" s="69"/>
      <c r="E1200" s="69"/>
      <c r="F1200" s="69"/>
      <c r="G1200" s="69"/>
      <c r="H1200" s="69"/>
      <c r="I1200" s="90"/>
      <c r="J1200" s="90"/>
      <c r="K1200" s="91"/>
      <c r="L1200" s="92"/>
      <c r="M1200" s="69"/>
    </row>
    <row r="1201" spans="1:13" s="93" customFormat="1" ht="12.75" customHeight="1" x14ac:dyDescent="0.25">
      <c r="A1201" s="69"/>
      <c r="B1201" s="69"/>
      <c r="C1201" s="69"/>
      <c r="D1201" s="69"/>
      <c r="E1201" s="69"/>
      <c r="F1201" s="69"/>
      <c r="G1201" s="69"/>
      <c r="H1201" s="69"/>
      <c r="I1201" s="90"/>
      <c r="J1201" s="90"/>
      <c r="K1201" s="91"/>
      <c r="L1201" s="92"/>
      <c r="M1201" s="69"/>
    </row>
    <row r="1202" spans="1:13" s="93" customFormat="1" ht="12.75" customHeight="1" x14ac:dyDescent="0.25">
      <c r="A1202" s="69"/>
      <c r="B1202" s="69"/>
      <c r="C1202" s="69"/>
      <c r="D1202" s="69"/>
      <c r="E1202" s="69"/>
      <c r="F1202" s="69"/>
      <c r="G1202" s="69"/>
      <c r="H1202" s="69"/>
      <c r="I1202" s="90"/>
      <c r="J1202" s="90"/>
      <c r="K1202" s="91"/>
      <c r="L1202" s="92"/>
      <c r="M1202" s="69"/>
    </row>
    <row r="1203" spans="1:13" s="93" customFormat="1" ht="12.75" hidden="1" customHeight="1" x14ac:dyDescent="0.25">
      <c r="A1203" s="551" t="s">
        <v>29</v>
      </c>
      <c r="B1203" s="552"/>
      <c r="C1203" s="552"/>
      <c r="D1203" s="552"/>
      <c r="E1203" s="552"/>
      <c r="F1203" s="552"/>
      <c r="G1203" s="552"/>
      <c r="H1203" s="552"/>
      <c r="I1203" s="552"/>
      <c r="J1203" s="552"/>
      <c r="K1203" s="553"/>
      <c r="L1203" s="309">
        <f>SUM(L1204)</f>
        <v>0</v>
      </c>
      <c r="M1203" s="89"/>
    </row>
    <row r="1204" spans="1:13" s="93" customFormat="1" ht="12.75" hidden="1" customHeight="1" thickBot="1" x14ac:dyDescent="0.3">
      <c r="A1204" s="69"/>
      <c r="B1204" s="69"/>
      <c r="C1204" s="69"/>
      <c r="D1204" s="69"/>
      <c r="E1204" s="69"/>
      <c r="F1204" s="69"/>
      <c r="G1204" s="69"/>
      <c r="H1204" s="69"/>
      <c r="I1204" s="90"/>
      <c r="J1204" s="90"/>
      <c r="K1204" s="91"/>
      <c r="L1204" s="92"/>
      <c r="M1204" s="69"/>
    </row>
    <row r="1205" spans="1:13" s="93" customFormat="1" ht="12.75" hidden="1" customHeight="1" x14ac:dyDescent="0.25">
      <c r="A1205" s="551" t="s">
        <v>31</v>
      </c>
      <c r="B1205" s="552"/>
      <c r="C1205" s="552"/>
      <c r="D1205" s="552"/>
      <c r="E1205" s="552"/>
      <c r="F1205" s="552"/>
      <c r="G1205" s="552"/>
      <c r="H1205" s="552"/>
      <c r="I1205" s="552"/>
      <c r="J1205" s="552"/>
      <c r="K1205" s="553"/>
      <c r="L1205" s="381">
        <f>SUM(L1206)</f>
        <v>0</v>
      </c>
      <c r="M1205" s="89"/>
    </row>
    <row r="1206" spans="1:13" s="93" customFormat="1" ht="12.75" hidden="1" customHeight="1" thickBot="1" x14ac:dyDescent="0.3">
      <c r="A1206" s="69"/>
      <c r="B1206" s="69"/>
      <c r="C1206" s="69"/>
      <c r="D1206" s="69"/>
      <c r="E1206" s="69"/>
      <c r="F1206" s="69"/>
      <c r="G1206" s="69"/>
      <c r="H1206" s="69"/>
      <c r="I1206" s="90"/>
      <c r="J1206" s="90"/>
      <c r="K1206" s="91"/>
      <c r="L1206" s="92"/>
      <c r="M1206" s="69"/>
    </row>
    <row r="1207" spans="1:13" s="93" customFormat="1" ht="12.75" hidden="1" customHeight="1" x14ac:dyDescent="0.25">
      <c r="A1207" s="551" t="s">
        <v>32</v>
      </c>
      <c r="B1207" s="552"/>
      <c r="C1207" s="552"/>
      <c r="D1207" s="552"/>
      <c r="E1207" s="552"/>
      <c r="F1207" s="552"/>
      <c r="G1207" s="552"/>
      <c r="H1207" s="552"/>
      <c r="I1207" s="552"/>
      <c r="J1207" s="552"/>
      <c r="K1207" s="553"/>
      <c r="L1207" s="381">
        <f>SUM(L1208:L1211)</f>
        <v>0</v>
      </c>
      <c r="M1207" s="89"/>
    </row>
    <row r="1208" spans="1:13" s="93" customFormat="1" ht="12.75" hidden="1" customHeight="1" x14ac:dyDescent="0.25">
      <c r="A1208" s="69"/>
      <c r="B1208" s="69"/>
      <c r="C1208" s="69"/>
      <c r="D1208" s="69"/>
      <c r="E1208" s="69"/>
      <c r="F1208" s="69"/>
      <c r="G1208" s="69"/>
      <c r="H1208" s="69"/>
      <c r="I1208" s="90"/>
      <c r="J1208" s="90"/>
      <c r="K1208" s="91"/>
      <c r="L1208" s="92"/>
      <c r="M1208" s="69"/>
    </row>
    <row r="1209" spans="1:13" s="93" customFormat="1" ht="12.75" hidden="1" customHeight="1" x14ac:dyDescent="0.25">
      <c r="A1209" s="69"/>
      <c r="B1209" s="69"/>
      <c r="C1209" s="69"/>
      <c r="D1209" s="69"/>
      <c r="E1209" s="69"/>
      <c r="F1209" s="69"/>
      <c r="G1209" s="69"/>
      <c r="H1209" s="69"/>
      <c r="I1209" s="90"/>
      <c r="J1209" s="90"/>
      <c r="K1209" s="91"/>
      <c r="L1209" s="92"/>
      <c r="M1209" s="69"/>
    </row>
    <row r="1210" spans="1:13" s="93" customFormat="1" ht="12.75" hidden="1" customHeight="1" x14ac:dyDescent="0.25">
      <c r="A1210" s="69"/>
      <c r="B1210" s="69"/>
      <c r="C1210" s="69"/>
      <c r="D1210" s="69"/>
      <c r="E1210" s="69"/>
      <c r="F1210" s="69"/>
      <c r="G1210" s="69"/>
      <c r="H1210" s="69"/>
      <c r="I1210" s="90"/>
      <c r="J1210" s="90"/>
      <c r="K1210" s="91"/>
      <c r="L1210" s="92"/>
      <c r="M1210" s="69"/>
    </row>
    <row r="1211" spans="1:13" s="93" customFormat="1" ht="12.75" hidden="1" customHeight="1" thickBot="1" x14ac:dyDescent="0.3">
      <c r="A1211" s="69"/>
      <c r="B1211" s="69"/>
      <c r="C1211" s="69"/>
      <c r="D1211" s="69"/>
      <c r="E1211" s="69"/>
      <c r="F1211" s="69"/>
      <c r="G1211" s="69"/>
      <c r="H1211" s="69"/>
      <c r="I1211" s="90"/>
      <c r="J1211" s="90"/>
      <c r="K1211" s="91"/>
      <c r="L1211" s="92"/>
      <c r="M1211" s="69"/>
    </row>
    <row r="1212" spans="1:13" s="93" customFormat="1" ht="12.75" hidden="1" customHeight="1" x14ac:dyDescent="0.25">
      <c r="A1212" s="551" t="s">
        <v>61</v>
      </c>
      <c r="B1212" s="552"/>
      <c r="C1212" s="552"/>
      <c r="D1212" s="552"/>
      <c r="E1212" s="552"/>
      <c r="F1212" s="552"/>
      <c r="G1212" s="552"/>
      <c r="H1212" s="552"/>
      <c r="I1212" s="552"/>
      <c r="J1212" s="552"/>
      <c r="K1212" s="553"/>
      <c r="L1212" s="381">
        <f>SUM(L1213:L1216)</f>
        <v>0</v>
      </c>
      <c r="M1212" s="89"/>
    </row>
    <row r="1213" spans="1:13" s="93" customFormat="1" ht="12.75" hidden="1" customHeight="1" x14ac:dyDescent="0.25">
      <c r="A1213" s="69"/>
      <c r="B1213" s="69"/>
      <c r="C1213" s="69"/>
      <c r="D1213" s="69"/>
      <c r="E1213" s="69"/>
      <c r="F1213" s="69"/>
      <c r="G1213" s="69"/>
      <c r="H1213" s="69"/>
      <c r="I1213" s="90"/>
      <c r="J1213" s="90"/>
      <c r="K1213" s="91"/>
      <c r="L1213" s="92"/>
      <c r="M1213" s="69"/>
    </row>
    <row r="1214" spans="1:13" s="93" customFormat="1" ht="12.75" hidden="1" customHeight="1" x14ac:dyDescent="0.25">
      <c r="A1214" s="69"/>
      <c r="B1214" s="69"/>
      <c r="C1214" s="69"/>
      <c r="D1214" s="69"/>
      <c r="E1214" s="69"/>
      <c r="F1214" s="69"/>
      <c r="G1214" s="69"/>
      <c r="H1214" s="69"/>
      <c r="I1214" s="90"/>
      <c r="J1214" s="90"/>
      <c r="K1214" s="91"/>
      <c r="L1214" s="92"/>
      <c r="M1214" s="69"/>
    </row>
    <row r="1215" spans="1:13" s="93" customFormat="1" ht="12.75" hidden="1" customHeight="1" x14ac:dyDescent="0.25">
      <c r="A1215" s="69"/>
      <c r="B1215" s="69"/>
      <c r="C1215" s="69"/>
      <c r="D1215" s="69"/>
      <c r="E1215" s="69"/>
      <c r="F1215" s="69"/>
      <c r="G1215" s="69"/>
      <c r="H1215" s="69"/>
      <c r="I1215" s="90"/>
      <c r="J1215" s="90"/>
      <c r="K1215" s="91"/>
      <c r="L1215" s="92"/>
      <c r="M1215" s="69"/>
    </row>
    <row r="1216" spans="1:13" s="74" customFormat="1" ht="12.75" customHeight="1" x14ac:dyDescent="0.25">
      <c r="A1216" s="69"/>
      <c r="B1216" s="69"/>
      <c r="C1216" s="69"/>
      <c r="D1216" s="69"/>
      <c r="E1216" s="69"/>
      <c r="F1216" s="69"/>
      <c r="G1216" s="69"/>
      <c r="H1216" s="69"/>
      <c r="I1216" s="90"/>
      <c r="J1216" s="90"/>
      <c r="K1216" s="91"/>
      <c r="L1216" s="92"/>
      <c r="M1216" s="69"/>
    </row>
    <row r="1217" spans="1:14" s="74" customFormat="1" ht="12.75" customHeight="1" thickBot="1" x14ac:dyDescent="0.3">
      <c r="A1217" s="112" t="s">
        <v>34</v>
      </c>
      <c r="B1217" s="113"/>
      <c r="C1217" s="114"/>
      <c r="D1217" s="115"/>
      <c r="E1217" s="116"/>
      <c r="F1217" s="117"/>
      <c r="G1217" s="118"/>
      <c r="H1217" s="117"/>
      <c r="I1217" s="119"/>
      <c r="J1217" s="119"/>
      <c r="K1217" s="120"/>
      <c r="L1217" s="121">
        <f>L1188+L1193+L1195+L1203+L1205+L1207</f>
        <v>2005.3999999999999</v>
      </c>
      <c r="M1217" s="204"/>
    </row>
    <row r="1218" spans="1:14" s="82" customFormat="1" ht="12.75" customHeight="1" x14ac:dyDescent="0.25">
      <c r="A1218" s="276"/>
      <c r="B1218" s="123"/>
      <c r="C1218" s="124"/>
      <c r="D1218" s="277"/>
      <c r="E1218" s="276"/>
      <c r="F1218" s="123"/>
      <c r="G1218" s="276"/>
      <c r="H1218" s="123"/>
      <c r="I1218" s="277"/>
      <c r="J1218" s="277"/>
      <c r="K1218" s="125"/>
      <c r="L1218" s="127"/>
      <c r="M1218" s="205"/>
    </row>
    <row r="1219" spans="1:14" s="82" customFormat="1" ht="12.75" customHeight="1" x14ac:dyDescent="0.25">
      <c r="A1219" s="558" t="s">
        <v>18</v>
      </c>
      <c r="B1219" s="558"/>
      <c r="C1219" s="558"/>
      <c r="D1219" s="558"/>
      <c r="E1219" s="558"/>
      <c r="F1219" s="558"/>
      <c r="G1219" s="560" t="s">
        <v>19</v>
      </c>
      <c r="H1219" s="560"/>
      <c r="I1219" s="128"/>
      <c r="J1219" s="128"/>
      <c r="K1219" s="129"/>
      <c r="L1219" s="550" t="s">
        <v>20</v>
      </c>
      <c r="M1219" s="550"/>
    </row>
    <row r="1220" spans="1:14" s="82" customFormat="1" ht="12.75" customHeight="1" x14ac:dyDescent="0.25">
      <c r="B1220" s="83"/>
      <c r="C1220" s="84"/>
      <c r="D1220" s="475"/>
      <c r="E1220" s="122"/>
      <c r="F1220" s="130"/>
      <c r="G1220" s="131"/>
      <c r="H1220" s="130"/>
      <c r="K1220" s="132"/>
      <c r="L1220" s="126"/>
      <c r="M1220" s="130"/>
    </row>
    <row r="1221" spans="1:14" s="82" customFormat="1" ht="12.75" customHeight="1" x14ac:dyDescent="0.25">
      <c r="A1221" s="558" t="s">
        <v>1246</v>
      </c>
      <c r="B1221" s="558"/>
      <c r="C1221" s="558"/>
      <c r="D1221" s="558"/>
      <c r="E1221" s="558"/>
      <c r="F1221" s="558"/>
      <c r="G1221" s="559" t="s">
        <v>36</v>
      </c>
      <c r="H1221" s="559"/>
      <c r="I1221" s="279"/>
      <c r="J1221" s="279"/>
      <c r="K1221" s="133"/>
      <c r="L1221" s="559" t="s">
        <v>37</v>
      </c>
      <c r="M1221" s="559"/>
    </row>
    <row r="1222" spans="1:14" s="82" customFormat="1" ht="12.75" customHeight="1" x14ac:dyDescent="0.25">
      <c r="A1222" s="558" t="s">
        <v>1247</v>
      </c>
      <c r="B1222" s="558"/>
      <c r="C1222" s="558"/>
      <c r="D1222" s="558"/>
      <c r="E1222" s="558"/>
      <c r="F1222" s="558"/>
      <c r="G1222" s="550" t="s">
        <v>39</v>
      </c>
      <c r="H1222" s="550"/>
      <c r="I1222" s="278"/>
      <c r="J1222" s="278"/>
      <c r="K1222" s="133"/>
      <c r="L1222" s="550" t="s">
        <v>40</v>
      </c>
      <c r="M1222" s="550"/>
    </row>
    <row r="1223" spans="1:14" s="74" customFormat="1" ht="12.75" customHeight="1" x14ac:dyDescent="0.25">
      <c r="A1223" s="277"/>
      <c r="B1223" s="277"/>
      <c r="C1223" s="277"/>
      <c r="D1223" s="277"/>
      <c r="E1223" s="277"/>
      <c r="F1223" s="277"/>
      <c r="G1223" s="278"/>
      <c r="H1223" s="208"/>
      <c r="I1223" s="278"/>
      <c r="J1223" s="278"/>
      <c r="K1223" s="133"/>
      <c r="L1223" s="126"/>
      <c r="M1223" s="208"/>
    </row>
    <row r="1224" spans="1:14" s="74" customFormat="1" ht="12.75" customHeight="1" x14ac:dyDescent="0.25">
      <c r="A1224" s="557" t="s">
        <v>14</v>
      </c>
      <c r="B1224" s="557"/>
      <c r="C1224" s="557"/>
      <c r="D1224" s="557"/>
      <c r="E1224" s="557"/>
      <c r="F1224" s="70"/>
      <c r="G1224" s="71"/>
      <c r="H1224" s="83"/>
      <c r="I1224" s="279"/>
      <c r="J1224" s="279"/>
      <c r="K1224" s="72"/>
      <c r="L1224" s="73"/>
      <c r="M1224" s="164"/>
    </row>
    <row r="1225" spans="1:14" s="74" customFormat="1" ht="22.5" customHeight="1" x14ac:dyDescent="0.25">
      <c r="A1225" s="79" t="s">
        <v>392</v>
      </c>
      <c r="B1225" s="76"/>
      <c r="C1225" s="77"/>
      <c r="D1225" s="138"/>
      <c r="E1225" s="79" t="s">
        <v>393</v>
      </c>
      <c r="F1225" s="76"/>
      <c r="G1225" s="75" t="s">
        <v>394</v>
      </c>
      <c r="H1225" s="209" t="s">
        <v>45</v>
      </c>
      <c r="I1225" s="79" t="s">
        <v>395</v>
      </c>
      <c r="J1225" s="75"/>
      <c r="K1225" s="80"/>
      <c r="L1225" s="81"/>
      <c r="M1225" s="209" t="s">
        <v>396</v>
      </c>
    </row>
    <row r="1226" spans="1:14" s="88" customFormat="1" ht="12.75" customHeight="1" x14ac:dyDescent="0.25">
      <c r="A1226" s="82"/>
      <c r="B1226" s="83"/>
      <c r="C1226" s="84"/>
      <c r="D1226" s="279"/>
      <c r="E1226" s="74"/>
      <c r="F1226" s="70"/>
      <c r="G1226" s="71"/>
      <c r="H1226" s="83"/>
      <c r="I1226" s="279"/>
      <c r="J1226" s="279"/>
      <c r="K1226" s="72"/>
      <c r="L1226" s="73"/>
      <c r="M1226" s="164"/>
    </row>
    <row r="1227" spans="1:14" s="74" customFormat="1" ht="54.75" customHeight="1" thickBot="1" x14ac:dyDescent="0.3">
      <c r="A1227" s="9" t="s">
        <v>2</v>
      </c>
      <c r="B1227" s="9" t="s">
        <v>3</v>
      </c>
      <c r="C1227" s="85" t="s">
        <v>4</v>
      </c>
      <c r="D1227" s="9" t="s">
        <v>5</v>
      </c>
      <c r="E1227" s="9" t="s">
        <v>6</v>
      </c>
      <c r="F1227" s="9" t="s">
        <v>7</v>
      </c>
      <c r="G1227" s="9" t="s">
        <v>8</v>
      </c>
      <c r="H1227" s="9" t="s">
        <v>9</v>
      </c>
      <c r="I1227" s="9" t="s">
        <v>22</v>
      </c>
      <c r="J1227" s="9" t="s">
        <v>10</v>
      </c>
      <c r="K1227" s="86" t="s">
        <v>11</v>
      </c>
      <c r="L1227" s="87" t="s">
        <v>12</v>
      </c>
      <c r="M1227" s="9" t="s">
        <v>13</v>
      </c>
    </row>
    <row r="1228" spans="1:14" s="74" customFormat="1" ht="12.75" hidden="1" customHeight="1" thickBot="1" x14ac:dyDescent="0.3">
      <c r="A1228" s="551" t="s">
        <v>60</v>
      </c>
      <c r="B1228" s="552"/>
      <c r="C1228" s="552"/>
      <c r="D1228" s="552"/>
      <c r="E1228" s="552"/>
      <c r="F1228" s="552"/>
      <c r="G1228" s="552"/>
      <c r="H1228" s="552"/>
      <c r="I1228" s="552"/>
      <c r="J1228" s="552"/>
      <c r="K1228" s="553"/>
      <c r="L1228" s="308">
        <f>SUM(L1229:L1233)</f>
        <v>162</v>
      </c>
      <c r="M1228" s="96"/>
      <c r="N1228" s="97"/>
    </row>
    <row r="1229" spans="1:14" s="74" customFormat="1" ht="21.75" hidden="1" customHeight="1" x14ac:dyDescent="0.25">
      <c r="A1229" s="69" t="s">
        <v>60</v>
      </c>
      <c r="B1229" s="69">
        <v>3</v>
      </c>
      <c r="C1229" s="69">
        <v>4</v>
      </c>
      <c r="D1229" s="69">
        <v>55</v>
      </c>
      <c r="E1229" s="69"/>
      <c r="F1229" s="69" t="s">
        <v>684</v>
      </c>
      <c r="G1229" s="69" t="s">
        <v>844</v>
      </c>
      <c r="H1229" s="69" t="s">
        <v>791</v>
      </c>
      <c r="I1229" s="90">
        <v>43479</v>
      </c>
      <c r="J1229" s="90">
        <v>43479</v>
      </c>
      <c r="K1229" s="91">
        <v>1298</v>
      </c>
      <c r="L1229" s="92">
        <v>162</v>
      </c>
      <c r="M1229" s="69" t="s">
        <v>723</v>
      </c>
    </row>
    <row r="1230" spans="1:14" s="74" customFormat="1" ht="12.75" hidden="1" customHeight="1" x14ac:dyDescent="0.25">
      <c r="A1230" s="69"/>
      <c r="B1230" s="69"/>
      <c r="C1230" s="69"/>
      <c r="D1230" s="69"/>
      <c r="E1230" s="69"/>
      <c r="F1230" s="69"/>
      <c r="G1230" s="69"/>
      <c r="H1230" s="69"/>
      <c r="I1230" s="90"/>
      <c r="J1230" s="90"/>
      <c r="K1230" s="91"/>
      <c r="L1230" s="92"/>
      <c r="M1230" s="69"/>
    </row>
    <row r="1231" spans="1:14" s="74" customFormat="1" ht="12.75" hidden="1" customHeight="1" x14ac:dyDescent="0.25">
      <c r="A1231" s="69"/>
      <c r="B1231" s="69"/>
      <c r="C1231" s="69"/>
      <c r="D1231" s="69"/>
      <c r="E1231" s="69"/>
      <c r="F1231" s="69"/>
      <c r="G1231" s="69"/>
      <c r="H1231" s="69"/>
      <c r="I1231" s="90"/>
      <c r="J1231" s="90"/>
      <c r="K1231" s="91"/>
      <c r="L1231" s="92"/>
      <c r="M1231" s="69"/>
    </row>
    <row r="1232" spans="1:14" s="74" customFormat="1" ht="12.75" hidden="1" customHeight="1" x14ac:dyDescent="0.25">
      <c r="A1232" s="69"/>
      <c r="B1232" s="69"/>
      <c r="C1232" s="69"/>
      <c r="D1232" s="69"/>
      <c r="E1232" s="69"/>
      <c r="F1232" s="69"/>
      <c r="G1232" s="69"/>
      <c r="H1232" s="69"/>
      <c r="I1232" s="90"/>
      <c r="J1232" s="90"/>
      <c r="K1232" s="91"/>
      <c r="L1232" s="92"/>
      <c r="M1232" s="69"/>
    </row>
    <row r="1233" spans="1:16" s="74" customFormat="1" ht="12.75" hidden="1" customHeight="1" thickBot="1" x14ac:dyDescent="0.3">
      <c r="A1233" s="69"/>
      <c r="B1233" s="69"/>
      <c r="C1233" s="69"/>
      <c r="D1233" s="69"/>
      <c r="E1233" s="69"/>
      <c r="F1233" s="69"/>
      <c r="G1233" s="69"/>
      <c r="H1233" s="69"/>
      <c r="I1233" s="90"/>
      <c r="J1233" s="90"/>
      <c r="K1233" s="91"/>
      <c r="L1233" s="92"/>
      <c r="M1233" s="69"/>
    </row>
    <row r="1234" spans="1:16" s="93" customFormat="1" ht="12.75" hidden="1" customHeight="1" x14ac:dyDescent="0.25">
      <c r="A1234" s="551" t="s">
        <v>1119</v>
      </c>
      <c r="B1234" s="552"/>
      <c r="C1234" s="552"/>
      <c r="D1234" s="552"/>
      <c r="E1234" s="552"/>
      <c r="F1234" s="552"/>
      <c r="G1234" s="552"/>
      <c r="H1234" s="552"/>
      <c r="I1234" s="552"/>
      <c r="J1234" s="552"/>
      <c r="K1234" s="553"/>
      <c r="L1234" s="309">
        <f>L1235</f>
        <v>1020.8</v>
      </c>
      <c r="M1234" s="89"/>
    </row>
    <row r="1235" spans="1:16" s="74" customFormat="1" ht="40.5" hidden="1" customHeight="1" thickBot="1" x14ac:dyDescent="0.3">
      <c r="A1235" s="69" t="s">
        <v>720</v>
      </c>
      <c r="B1235" s="69">
        <v>4</v>
      </c>
      <c r="C1235" s="69">
        <v>8</v>
      </c>
      <c r="D1235" s="69" t="s">
        <v>1231</v>
      </c>
      <c r="E1235" s="69"/>
      <c r="F1235" s="69" t="s">
        <v>684</v>
      </c>
      <c r="G1235" s="69" t="s">
        <v>1238</v>
      </c>
      <c r="H1235" s="69" t="s">
        <v>1193</v>
      </c>
      <c r="I1235" s="90">
        <v>43535</v>
      </c>
      <c r="J1235" s="90">
        <v>43535</v>
      </c>
      <c r="K1235" s="91">
        <v>9918</v>
      </c>
      <c r="L1235" s="110">
        <v>1020.8</v>
      </c>
      <c r="M1235" s="69" t="s">
        <v>1127</v>
      </c>
    </row>
    <row r="1236" spans="1:16" s="93" customFormat="1" ht="12.75" hidden="1" customHeight="1" x14ac:dyDescent="0.25">
      <c r="A1236" s="551" t="s">
        <v>1252</v>
      </c>
      <c r="B1236" s="552"/>
      <c r="C1236" s="552"/>
      <c r="D1236" s="552"/>
      <c r="E1236" s="552"/>
      <c r="F1236" s="552"/>
      <c r="G1236" s="552"/>
      <c r="H1236" s="552"/>
      <c r="I1236" s="552"/>
      <c r="J1236" s="552"/>
      <c r="K1236" s="553"/>
      <c r="L1236" s="309">
        <f>SUM(L1237:L1244)</f>
        <v>6940.8</v>
      </c>
      <c r="M1236" s="89"/>
    </row>
    <row r="1237" spans="1:16" s="93" customFormat="1" ht="42" hidden="1" customHeight="1" x14ac:dyDescent="0.25">
      <c r="A1237" s="69" t="s">
        <v>679</v>
      </c>
      <c r="B1237" s="69">
        <v>5</v>
      </c>
      <c r="C1237" s="69">
        <v>31</v>
      </c>
      <c r="D1237" s="69" t="s">
        <v>1313</v>
      </c>
      <c r="E1237" s="69"/>
      <c r="F1237" s="69" t="s">
        <v>684</v>
      </c>
      <c r="G1237" s="69" t="s">
        <v>1323</v>
      </c>
      <c r="H1237" s="69" t="s">
        <v>1321</v>
      </c>
      <c r="I1237" s="90">
        <v>43602</v>
      </c>
      <c r="J1237" s="90">
        <v>43602</v>
      </c>
      <c r="K1237" s="91">
        <v>15113</v>
      </c>
      <c r="L1237" s="92">
        <v>650</v>
      </c>
      <c r="M1237" s="69" t="s">
        <v>1322</v>
      </c>
    </row>
    <row r="1238" spans="1:16" s="93" customFormat="1" ht="34.5" hidden="1" customHeight="1" x14ac:dyDescent="0.25">
      <c r="A1238" s="69" t="s">
        <v>720</v>
      </c>
      <c r="B1238" s="69">
        <v>5</v>
      </c>
      <c r="C1238" s="69">
        <v>23</v>
      </c>
      <c r="D1238" s="69" t="s">
        <v>1358</v>
      </c>
      <c r="E1238" s="69"/>
      <c r="F1238" s="69" t="s">
        <v>1162</v>
      </c>
      <c r="G1238" s="69" t="s">
        <v>1359</v>
      </c>
      <c r="H1238" s="69" t="s">
        <v>1197</v>
      </c>
      <c r="I1238" s="90">
        <v>43608</v>
      </c>
      <c r="J1238" s="90">
        <v>43608</v>
      </c>
      <c r="K1238" s="91">
        <v>1023</v>
      </c>
      <c r="L1238" s="92">
        <v>5850</v>
      </c>
      <c r="M1238" s="69" t="s">
        <v>723</v>
      </c>
    </row>
    <row r="1239" spans="1:16" s="74" customFormat="1" ht="70.5" hidden="1" customHeight="1" x14ac:dyDescent="0.25">
      <c r="A1239" s="69" t="s">
        <v>720</v>
      </c>
      <c r="B1239" s="69">
        <v>5</v>
      </c>
      <c r="C1239" s="69">
        <v>23</v>
      </c>
      <c r="D1239" s="69" t="s">
        <v>1426</v>
      </c>
      <c r="E1239" s="69"/>
      <c r="F1239" s="69" t="s">
        <v>684</v>
      </c>
      <c r="G1239" s="69" t="s">
        <v>1429</v>
      </c>
      <c r="H1239" s="69" t="s">
        <v>1193</v>
      </c>
      <c r="I1239" s="90">
        <v>43578</v>
      </c>
      <c r="J1239" s="90">
        <v>43578</v>
      </c>
      <c r="K1239" s="91" t="s">
        <v>1430</v>
      </c>
      <c r="L1239" s="92">
        <v>440.8</v>
      </c>
      <c r="M1239" s="69" t="s">
        <v>1127</v>
      </c>
    </row>
    <row r="1240" spans="1:16" s="74" customFormat="1" ht="12.75" hidden="1" customHeight="1" x14ac:dyDescent="0.25">
      <c r="A1240" s="69"/>
      <c r="B1240" s="69"/>
      <c r="C1240" s="69"/>
      <c r="D1240" s="69"/>
      <c r="E1240" s="69"/>
      <c r="F1240" s="69"/>
      <c r="G1240" s="69"/>
      <c r="H1240" s="69"/>
      <c r="I1240" s="90"/>
      <c r="J1240" s="90"/>
      <c r="K1240" s="91"/>
      <c r="L1240" s="92"/>
      <c r="M1240" s="69"/>
    </row>
    <row r="1241" spans="1:16" s="74" customFormat="1" ht="12.75" hidden="1" customHeight="1" x14ac:dyDescent="0.25">
      <c r="A1241" s="69"/>
      <c r="B1241" s="69"/>
      <c r="C1241" s="69"/>
      <c r="D1241" s="69"/>
      <c r="E1241" s="69"/>
      <c r="F1241" s="69"/>
      <c r="G1241" s="69"/>
      <c r="H1241" s="69"/>
      <c r="I1241" s="90"/>
      <c r="J1241" s="90"/>
      <c r="K1241" s="91"/>
      <c r="L1241" s="92"/>
      <c r="M1241" s="69"/>
    </row>
    <row r="1242" spans="1:16" s="74" customFormat="1" ht="12.75" hidden="1" customHeight="1" x14ac:dyDescent="0.25">
      <c r="A1242" s="69"/>
      <c r="B1242" s="69"/>
      <c r="C1242" s="69"/>
      <c r="D1242" s="69"/>
      <c r="E1242" s="69"/>
      <c r="F1242" s="69"/>
      <c r="G1242" s="69"/>
      <c r="H1242" s="69"/>
      <c r="I1242" s="90"/>
      <c r="J1242" s="90"/>
      <c r="K1242" s="91"/>
      <c r="L1242" s="92"/>
      <c r="M1242" s="69"/>
    </row>
    <row r="1243" spans="1:16" s="93" customFormat="1" ht="12.75" hidden="1" customHeight="1" x14ac:dyDescent="0.25">
      <c r="A1243" s="69"/>
      <c r="B1243" s="69"/>
      <c r="C1243" s="69"/>
      <c r="D1243" s="69"/>
      <c r="E1243" s="69"/>
      <c r="F1243" s="69"/>
      <c r="G1243" s="69"/>
      <c r="H1243" s="69"/>
      <c r="I1243" s="90"/>
      <c r="J1243" s="90"/>
      <c r="K1243" s="91"/>
      <c r="L1243" s="110"/>
      <c r="M1243" s="69"/>
    </row>
    <row r="1244" spans="1:16" s="93" customFormat="1" ht="12.75" hidden="1" customHeight="1" thickBot="1" x14ac:dyDescent="0.3">
      <c r="A1244" s="69"/>
      <c r="B1244" s="69"/>
      <c r="C1244" s="69"/>
      <c r="D1244" s="69"/>
      <c r="E1244" s="69"/>
      <c r="F1244" s="69"/>
      <c r="G1244" s="69"/>
      <c r="H1244" s="69"/>
      <c r="I1244" s="90"/>
      <c r="J1244" s="90"/>
      <c r="K1244" s="91"/>
      <c r="L1244" s="110"/>
      <c r="M1244" s="69"/>
    </row>
    <row r="1245" spans="1:16" s="93" customFormat="1" ht="12.75" customHeight="1" x14ac:dyDescent="0.25">
      <c r="A1245" s="551" t="s">
        <v>640</v>
      </c>
      <c r="B1245" s="552"/>
      <c r="C1245" s="552"/>
      <c r="D1245" s="552"/>
      <c r="E1245" s="552"/>
      <c r="F1245" s="552"/>
      <c r="G1245" s="552"/>
      <c r="H1245" s="552"/>
      <c r="I1245" s="552"/>
      <c r="J1245" s="552"/>
      <c r="K1245" s="553"/>
      <c r="L1245" s="381">
        <f>SUM(L1246:L1251)</f>
        <v>4918.8</v>
      </c>
      <c r="M1245" s="89"/>
    </row>
    <row r="1246" spans="1:16" s="74" customFormat="1" ht="61.5" customHeight="1" x14ac:dyDescent="0.25">
      <c r="A1246" s="69" t="s">
        <v>720</v>
      </c>
      <c r="B1246" s="69">
        <v>6</v>
      </c>
      <c r="C1246" s="69">
        <v>24</v>
      </c>
      <c r="D1246" s="69" t="s">
        <v>1489</v>
      </c>
      <c r="E1246" s="69"/>
      <c r="F1246" s="69" t="s">
        <v>1162</v>
      </c>
      <c r="G1246" s="69" t="s">
        <v>1490</v>
      </c>
      <c r="H1246" s="69" t="s">
        <v>1197</v>
      </c>
      <c r="I1246" s="90">
        <v>43635</v>
      </c>
      <c r="J1246" s="90">
        <v>43635</v>
      </c>
      <c r="K1246" s="91" t="s">
        <v>1491</v>
      </c>
      <c r="L1246" s="92">
        <v>4370</v>
      </c>
      <c r="M1246" s="69" t="s">
        <v>693</v>
      </c>
      <c r="N1246" s="515"/>
    </row>
    <row r="1247" spans="1:16" s="74" customFormat="1" ht="19.5" customHeight="1" x14ac:dyDescent="0.25">
      <c r="A1247" s="157" t="s">
        <v>1208</v>
      </c>
      <c r="B1247" s="99">
        <v>6</v>
      </c>
      <c r="C1247" s="100">
        <v>8</v>
      </c>
      <c r="D1247" s="152" t="s">
        <v>1492</v>
      </c>
      <c r="E1247" s="108"/>
      <c r="F1247" s="103" t="s">
        <v>1162</v>
      </c>
      <c r="G1247" s="144" t="s">
        <v>1495</v>
      </c>
      <c r="H1247" s="103" t="s">
        <v>1496</v>
      </c>
      <c r="I1247" s="145">
        <v>43536</v>
      </c>
      <c r="J1247" s="145">
        <v>43536</v>
      </c>
      <c r="K1247" s="108">
        <v>46</v>
      </c>
      <c r="L1247" s="247">
        <v>224</v>
      </c>
      <c r="M1247" s="103" t="s">
        <v>712</v>
      </c>
      <c r="N1247" s="515"/>
      <c r="P1247" s="97"/>
    </row>
    <row r="1248" spans="1:16" s="74" customFormat="1" ht="21.75" customHeight="1" x14ac:dyDescent="0.25">
      <c r="A1248" s="69" t="s">
        <v>720</v>
      </c>
      <c r="B1248" s="69">
        <v>6</v>
      </c>
      <c r="C1248" s="69">
        <v>1</v>
      </c>
      <c r="D1248" s="69" t="s">
        <v>1578</v>
      </c>
      <c r="E1248" s="69"/>
      <c r="F1248" s="69" t="s">
        <v>684</v>
      </c>
      <c r="G1248" s="69" t="s">
        <v>844</v>
      </c>
      <c r="H1248" s="69" t="s">
        <v>791</v>
      </c>
      <c r="I1248" s="90">
        <v>43567</v>
      </c>
      <c r="J1248" s="90">
        <v>43567</v>
      </c>
      <c r="K1248" s="91">
        <v>1379</v>
      </c>
      <c r="L1248" s="92">
        <v>324.8</v>
      </c>
      <c r="M1248" s="69" t="s">
        <v>712</v>
      </c>
      <c r="N1248" s="510" t="s">
        <v>1668</v>
      </c>
    </row>
    <row r="1249" spans="1:13" s="93" customFormat="1" ht="21.75" customHeight="1" x14ac:dyDescent="0.25">
      <c r="A1249" s="69"/>
      <c r="B1249" s="69"/>
      <c r="C1249" s="69"/>
      <c r="D1249" s="69"/>
      <c r="E1249" s="69"/>
      <c r="F1249" s="69"/>
      <c r="G1249" s="69"/>
      <c r="H1249" s="69"/>
      <c r="I1249" s="90"/>
      <c r="J1249" s="90"/>
      <c r="K1249" s="91"/>
      <c r="L1249" s="110"/>
      <c r="M1249" s="69"/>
    </row>
    <row r="1250" spans="1:13" s="93" customFormat="1" ht="12.75" hidden="1" customHeight="1" x14ac:dyDescent="0.25">
      <c r="A1250" s="69"/>
      <c r="B1250" s="69"/>
      <c r="C1250" s="69"/>
      <c r="D1250" s="69"/>
      <c r="E1250" s="69"/>
      <c r="F1250" s="69"/>
      <c r="G1250" s="69"/>
      <c r="H1250" s="69"/>
      <c r="I1250" s="90"/>
      <c r="J1250" s="90"/>
      <c r="K1250" s="91"/>
      <c r="L1250" s="110"/>
      <c r="M1250" s="69"/>
    </row>
    <row r="1251" spans="1:13" s="93" customFormat="1" ht="12.75" hidden="1" customHeight="1" x14ac:dyDescent="0.25">
      <c r="A1251" s="69"/>
      <c r="B1251" s="69"/>
      <c r="C1251" s="69"/>
      <c r="D1251" s="69"/>
      <c r="E1251" s="69"/>
      <c r="F1251" s="69"/>
      <c r="G1251" s="69"/>
      <c r="H1251" s="69"/>
      <c r="I1251" s="90"/>
      <c r="J1251" s="90"/>
      <c r="K1251" s="91"/>
      <c r="L1251" s="110"/>
      <c r="M1251" s="69"/>
    </row>
    <row r="1252" spans="1:13" s="93" customFormat="1" ht="12.75" hidden="1" customHeight="1" thickBot="1" x14ac:dyDescent="0.3">
      <c r="A1252" s="69"/>
      <c r="B1252" s="69"/>
      <c r="C1252" s="69"/>
      <c r="D1252" s="69"/>
      <c r="E1252" s="69"/>
      <c r="F1252" s="69"/>
      <c r="G1252" s="69"/>
      <c r="H1252" s="69"/>
      <c r="I1252" s="90"/>
      <c r="J1252" s="90"/>
      <c r="K1252" s="91"/>
      <c r="L1252" s="110"/>
      <c r="M1252" s="69"/>
    </row>
    <row r="1253" spans="1:13" s="93" customFormat="1" ht="12.75" hidden="1" customHeight="1" x14ac:dyDescent="0.25">
      <c r="A1253" s="551"/>
      <c r="B1253" s="552"/>
      <c r="C1253" s="552"/>
      <c r="D1253" s="552"/>
      <c r="E1253" s="552"/>
      <c r="F1253" s="552"/>
      <c r="G1253" s="552"/>
      <c r="H1253" s="552"/>
      <c r="I1253" s="552"/>
      <c r="J1253" s="552"/>
      <c r="K1253" s="553"/>
      <c r="L1253" s="381">
        <f>SUM(L1254:L1258)</f>
        <v>0</v>
      </c>
      <c r="M1253" s="89"/>
    </row>
    <row r="1254" spans="1:13" s="93" customFormat="1" ht="12.75" hidden="1" customHeight="1" x14ac:dyDescent="0.25">
      <c r="A1254" s="69"/>
      <c r="B1254" s="69"/>
      <c r="C1254" s="69"/>
      <c r="D1254" s="69"/>
      <c r="E1254" s="69"/>
      <c r="F1254" s="69"/>
      <c r="G1254" s="69"/>
      <c r="H1254" s="69"/>
      <c r="I1254" s="90"/>
      <c r="J1254" s="90"/>
      <c r="K1254" s="91"/>
      <c r="L1254" s="110"/>
      <c r="M1254" s="69"/>
    </row>
    <row r="1255" spans="1:13" s="93" customFormat="1" ht="12.75" hidden="1" customHeight="1" x14ac:dyDescent="0.25">
      <c r="A1255" s="69"/>
      <c r="B1255" s="69"/>
      <c r="C1255" s="69"/>
      <c r="D1255" s="69"/>
      <c r="E1255" s="69"/>
      <c r="F1255" s="69"/>
      <c r="G1255" s="69"/>
      <c r="H1255" s="69"/>
      <c r="I1255" s="90"/>
      <c r="J1255" s="90"/>
      <c r="K1255" s="91"/>
      <c r="L1255" s="110"/>
      <c r="M1255" s="69"/>
    </row>
    <row r="1256" spans="1:13" s="93" customFormat="1" ht="12.75" hidden="1" customHeight="1" x14ac:dyDescent="0.25">
      <c r="A1256" s="69"/>
      <c r="B1256" s="69"/>
      <c r="C1256" s="69"/>
      <c r="D1256" s="69"/>
      <c r="E1256" s="69"/>
      <c r="F1256" s="69"/>
      <c r="G1256" s="69"/>
      <c r="H1256" s="69"/>
      <c r="I1256" s="90"/>
      <c r="J1256" s="90"/>
      <c r="K1256" s="91"/>
      <c r="L1256" s="110"/>
      <c r="M1256" s="69"/>
    </row>
    <row r="1257" spans="1:13" s="93" customFormat="1" ht="12.75" customHeight="1" x14ac:dyDescent="0.25">
      <c r="A1257" s="69"/>
      <c r="B1257" s="69"/>
      <c r="C1257" s="69"/>
      <c r="D1257" s="69"/>
      <c r="E1257" s="69"/>
      <c r="F1257" s="69"/>
      <c r="G1257" s="69"/>
      <c r="H1257" s="69"/>
      <c r="I1257" s="90"/>
      <c r="J1257" s="90"/>
      <c r="K1257" s="91"/>
      <c r="L1257" s="110"/>
      <c r="M1257" s="69"/>
    </row>
    <row r="1258" spans="1:13" s="74" customFormat="1" ht="12.75" customHeight="1" x14ac:dyDescent="0.25">
      <c r="A1258" s="69"/>
      <c r="B1258" s="69"/>
      <c r="C1258" s="69"/>
      <c r="D1258" s="69"/>
      <c r="E1258" s="69"/>
      <c r="F1258" s="69"/>
      <c r="G1258" s="69"/>
      <c r="H1258" s="69"/>
      <c r="I1258" s="90"/>
      <c r="J1258" s="90"/>
      <c r="K1258" s="91"/>
      <c r="L1258" s="110"/>
      <c r="M1258" s="69"/>
    </row>
    <row r="1259" spans="1:13" s="74" customFormat="1" ht="12.75" customHeight="1" thickBot="1" x14ac:dyDescent="0.3">
      <c r="A1259" s="112" t="s">
        <v>34</v>
      </c>
      <c r="B1259" s="113"/>
      <c r="C1259" s="114"/>
      <c r="D1259" s="115"/>
      <c r="E1259" s="116"/>
      <c r="F1259" s="117"/>
      <c r="G1259" s="118"/>
      <c r="H1259" s="117"/>
      <c r="I1259" s="119"/>
      <c r="J1259" s="119"/>
      <c r="K1259" s="120"/>
      <c r="L1259" s="121">
        <f>L1228+L1234+L1236+L1238+L1240+L1242+L1245+L1247+L1250+L1253</f>
        <v>19116.400000000001</v>
      </c>
      <c r="M1259" s="204"/>
    </row>
    <row r="1260" spans="1:13" s="82" customFormat="1" ht="12.75" customHeight="1" x14ac:dyDescent="0.25">
      <c r="A1260" s="276"/>
      <c r="B1260" s="123"/>
      <c r="C1260" s="124"/>
      <c r="D1260" s="277"/>
      <c r="E1260" s="276"/>
      <c r="F1260" s="123"/>
      <c r="G1260" s="276"/>
      <c r="H1260" s="123"/>
      <c r="I1260" s="277"/>
      <c r="J1260" s="277"/>
      <c r="K1260" s="125"/>
      <c r="L1260" s="127"/>
      <c r="M1260" s="205"/>
    </row>
    <row r="1261" spans="1:13" s="82" customFormat="1" ht="12.75" customHeight="1" x14ac:dyDescent="0.25">
      <c r="A1261" s="558" t="s">
        <v>18</v>
      </c>
      <c r="B1261" s="558"/>
      <c r="C1261" s="558"/>
      <c r="D1261" s="558"/>
      <c r="E1261" s="558"/>
      <c r="F1261" s="558"/>
      <c r="G1261" s="560" t="s">
        <v>19</v>
      </c>
      <c r="H1261" s="560"/>
      <c r="I1261" s="128"/>
      <c r="J1261" s="128"/>
      <c r="K1261" s="129"/>
      <c r="L1261" s="550" t="s">
        <v>20</v>
      </c>
      <c r="M1261" s="550"/>
    </row>
    <row r="1262" spans="1:13" s="82" customFormat="1" ht="12.75" customHeight="1" x14ac:dyDescent="0.25">
      <c r="B1262" s="83"/>
      <c r="C1262" s="84"/>
      <c r="D1262" s="475"/>
      <c r="E1262" s="122"/>
      <c r="F1262" s="130"/>
      <c r="G1262" s="131"/>
      <c r="H1262" s="130"/>
      <c r="K1262" s="132"/>
      <c r="L1262" s="126"/>
      <c r="M1262" s="130"/>
    </row>
    <row r="1263" spans="1:13" s="82" customFormat="1" ht="12.75" customHeight="1" x14ac:dyDescent="0.25">
      <c r="A1263" s="558" t="s">
        <v>1246</v>
      </c>
      <c r="B1263" s="558"/>
      <c r="C1263" s="558"/>
      <c r="D1263" s="558"/>
      <c r="E1263" s="558"/>
      <c r="F1263" s="558"/>
      <c r="G1263" s="559" t="s">
        <v>36</v>
      </c>
      <c r="H1263" s="559"/>
      <c r="I1263" s="279"/>
      <c r="J1263" s="279"/>
      <c r="K1263" s="133"/>
      <c r="L1263" s="559" t="s">
        <v>37</v>
      </c>
      <c r="M1263" s="559"/>
    </row>
    <row r="1264" spans="1:13" s="82" customFormat="1" ht="12.75" customHeight="1" x14ac:dyDescent="0.25">
      <c r="A1264" s="558" t="s">
        <v>1247</v>
      </c>
      <c r="B1264" s="558"/>
      <c r="C1264" s="558"/>
      <c r="D1264" s="558"/>
      <c r="E1264" s="558"/>
      <c r="F1264" s="558"/>
      <c r="G1264" s="550" t="s">
        <v>39</v>
      </c>
      <c r="H1264" s="550"/>
      <c r="I1264" s="278"/>
      <c r="J1264" s="278"/>
      <c r="K1264" s="133"/>
      <c r="L1264" s="550" t="s">
        <v>40</v>
      </c>
      <c r="M1264" s="550"/>
    </row>
    <row r="1265" spans="1:14" s="74" customFormat="1" ht="12.75" customHeight="1" x14ac:dyDescent="0.25">
      <c r="A1265" s="277"/>
      <c r="B1265" s="277"/>
      <c r="C1265" s="277"/>
      <c r="D1265" s="277"/>
      <c r="E1265" s="277"/>
      <c r="F1265" s="277"/>
      <c r="G1265" s="278"/>
      <c r="H1265" s="208"/>
      <c r="I1265" s="278"/>
      <c r="J1265" s="278"/>
      <c r="K1265" s="133"/>
      <c r="L1265" s="126"/>
      <c r="M1265" s="208"/>
    </row>
    <row r="1266" spans="1:14" s="74" customFormat="1" ht="12.75" customHeight="1" x14ac:dyDescent="0.25">
      <c r="A1266" s="557" t="s">
        <v>14</v>
      </c>
      <c r="B1266" s="557"/>
      <c r="C1266" s="557"/>
      <c r="D1266" s="557"/>
      <c r="E1266" s="557"/>
      <c r="F1266" s="70"/>
      <c r="G1266" s="71"/>
      <c r="H1266" s="83"/>
      <c r="I1266" s="279"/>
      <c r="J1266" s="279"/>
      <c r="K1266" s="72"/>
      <c r="L1266" s="73"/>
      <c r="M1266" s="164"/>
    </row>
    <row r="1267" spans="1:14" s="74" customFormat="1" ht="12.75" customHeight="1" x14ac:dyDescent="0.25">
      <c r="A1267" s="79" t="s">
        <v>670</v>
      </c>
      <c r="B1267" s="76"/>
      <c r="C1267" s="77"/>
      <c r="D1267" s="138"/>
      <c r="E1267" s="79" t="s">
        <v>393</v>
      </c>
      <c r="F1267" s="76"/>
      <c r="G1267" s="75" t="s">
        <v>397</v>
      </c>
      <c r="H1267" s="209" t="s">
        <v>46</v>
      </c>
      <c r="I1267" s="79" t="s">
        <v>398</v>
      </c>
      <c r="J1267" s="75"/>
      <c r="K1267" s="80"/>
      <c r="L1267" s="81"/>
      <c r="M1267" s="209" t="s">
        <v>399</v>
      </c>
    </row>
    <row r="1268" spans="1:14" s="88" customFormat="1" ht="12.75" customHeight="1" x14ac:dyDescent="0.25">
      <c r="A1268" s="82"/>
      <c r="B1268" s="83"/>
      <c r="C1268" s="84"/>
      <c r="D1268" s="279"/>
      <c r="E1268" s="74"/>
      <c r="F1268" s="70"/>
      <c r="G1268" s="71"/>
      <c r="H1268" s="83"/>
      <c r="I1268" s="279"/>
      <c r="J1268" s="279"/>
      <c r="K1268" s="72"/>
      <c r="L1268" s="73"/>
      <c r="M1268" s="164"/>
    </row>
    <row r="1269" spans="1:14" s="74" customFormat="1" ht="12.75" customHeight="1" thickBot="1" x14ac:dyDescent="0.3">
      <c r="A1269" s="9" t="s">
        <v>2</v>
      </c>
      <c r="B1269" s="9" t="s">
        <v>3</v>
      </c>
      <c r="C1269" s="85" t="s">
        <v>4</v>
      </c>
      <c r="D1269" s="9" t="s">
        <v>5</v>
      </c>
      <c r="E1269" s="9" t="s">
        <v>6</v>
      </c>
      <c r="F1269" s="9" t="s">
        <v>7</v>
      </c>
      <c r="G1269" s="9" t="s">
        <v>8</v>
      </c>
      <c r="H1269" s="9" t="s">
        <v>9</v>
      </c>
      <c r="I1269" s="9" t="s">
        <v>22</v>
      </c>
      <c r="J1269" s="9" t="s">
        <v>10</v>
      </c>
      <c r="K1269" s="86" t="s">
        <v>11</v>
      </c>
      <c r="L1269" s="87" t="s">
        <v>12</v>
      </c>
      <c r="M1269" s="9" t="s">
        <v>13</v>
      </c>
    </row>
    <row r="1270" spans="1:14" s="93" customFormat="1" ht="12.75" customHeight="1" x14ac:dyDescent="0.25">
      <c r="A1270" s="551" t="s">
        <v>26</v>
      </c>
      <c r="B1270" s="552"/>
      <c r="C1270" s="552"/>
      <c r="D1270" s="552"/>
      <c r="E1270" s="552"/>
      <c r="F1270" s="552"/>
      <c r="G1270" s="552"/>
      <c r="H1270" s="552"/>
      <c r="I1270" s="552"/>
      <c r="J1270" s="552"/>
      <c r="K1270" s="553"/>
      <c r="L1270" s="309">
        <f>SUM(L1271)</f>
        <v>0</v>
      </c>
      <c r="M1270" s="89"/>
    </row>
    <row r="1271" spans="1:14" s="74" customFormat="1" ht="12.75" customHeight="1" x14ac:dyDescent="0.25">
      <c r="A1271" s="146"/>
      <c r="B1271" s="146"/>
      <c r="C1271" s="146"/>
      <c r="D1271" s="146"/>
      <c r="E1271" s="146"/>
      <c r="F1271" s="69"/>
      <c r="G1271" s="69"/>
      <c r="H1271" s="69"/>
      <c r="I1271" s="166"/>
      <c r="J1271" s="166"/>
      <c r="K1271" s="91"/>
      <c r="L1271" s="92"/>
      <c r="M1271" s="69"/>
      <c r="N1271" s="97"/>
    </row>
    <row r="1272" spans="1:14" s="74" customFormat="1" ht="12.75" customHeight="1" thickBot="1" x14ac:dyDescent="0.3">
      <c r="A1272" s="551" t="s">
        <v>640</v>
      </c>
      <c r="B1272" s="552"/>
      <c r="C1272" s="552"/>
      <c r="D1272" s="552"/>
      <c r="E1272" s="552"/>
      <c r="F1272" s="552"/>
      <c r="G1272" s="552"/>
      <c r="H1272" s="552"/>
      <c r="I1272" s="552"/>
      <c r="J1272" s="552"/>
      <c r="K1272" s="553"/>
      <c r="L1272" s="395">
        <f>SUM(L1273:L1275)</f>
        <v>21870.01</v>
      </c>
      <c r="M1272" s="96"/>
      <c r="N1272" s="97"/>
    </row>
    <row r="1273" spans="1:14" s="93" customFormat="1" ht="93" customHeight="1" x14ac:dyDescent="0.25">
      <c r="A1273" s="146" t="s">
        <v>679</v>
      </c>
      <c r="B1273" s="146">
        <v>6</v>
      </c>
      <c r="C1273" s="152">
        <v>27</v>
      </c>
      <c r="D1273" s="142" t="s">
        <v>1714</v>
      </c>
      <c r="E1273" s="323"/>
      <c r="F1273" s="69" t="s">
        <v>1162</v>
      </c>
      <c r="G1273" s="324" t="s">
        <v>1715</v>
      </c>
      <c r="H1273" s="321" t="s">
        <v>1197</v>
      </c>
      <c r="I1273" s="325">
        <v>43633</v>
      </c>
      <c r="J1273" s="325">
        <v>43633</v>
      </c>
      <c r="K1273" s="155" t="s">
        <v>1716</v>
      </c>
      <c r="L1273" s="110">
        <v>21870.01</v>
      </c>
      <c r="M1273" s="69" t="s">
        <v>1717</v>
      </c>
      <c r="N1273" s="528" t="s">
        <v>1718</v>
      </c>
    </row>
    <row r="1274" spans="1:14" s="93" customFormat="1" ht="12.75" customHeight="1" x14ac:dyDescent="0.25">
      <c r="A1274" s="146"/>
      <c r="B1274" s="146"/>
      <c r="C1274" s="152"/>
      <c r="D1274" s="142"/>
      <c r="E1274" s="323"/>
      <c r="F1274" s="69"/>
      <c r="G1274" s="324"/>
      <c r="H1274" s="321"/>
      <c r="I1274" s="325"/>
      <c r="J1274" s="325"/>
      <c r="K1274" s="155"/>
      <c r="L1274" s="110"/>
      <c r="M1274" s="69"/>
    </row>
    <row r="1275" spans="1:14" s="74" customFormat="1" ht="12.75" customHeight="1" x14ac:dyDescent="0.25">
      <c r="A1275" s="146"/>
      <c r="B1275" s="146"/>
      <c r="C1275" s="100"/>
      <c r="D1275" s="100"/>
      <c r="E1275" s="108"/>
      <c r="F1275" s="103"/>
      <c r="G1275" s="150"/>
      <c r="H1275" s="103"/>
      <c r="I1275" s="145"/>
      <c r="J1275" s="145"/>
      <c r="K1275" s="106"/>
      <c r="L1275" s="110"/>
      <c r="M1275" s="103"/>
    </row>
    <row r="1276" spans="1:14" s="93" customFormat="1" ht="12.75" hidden="1" customHeight="1" x14ac:dyDescent="0.25">
      <c r="A1276" s="554" t="s">
        <v>33</v>
      </c>
      <c r="B1276" s="555"/>
      <c r="C1276" s="555"/>
      <c r="D1276" s="555"/>
      <c r="E1276" s="555"/>
      <c r="F1276" s="555"/>
      <c r="G1276" s="555"/>
      <c r="H1276" s="555"/>
      <c r="I1276" s="555"/>
      <c r="J1276" s="555"/>
      <c r="K1276" s="556"/>
      <c r="L1276" s="394">
        <f>SUM(L1277:L1278)</f>
        <v>0</v>
      </c>
      <c r="M1276" s="89"/>
    </row>
    <row r="1277" spans="1:14" s="74" customFormat="1" ht="12.75" hidden="1" customHeight="1" x14ac:dyDescent="0.25">
      <c r="A1277" s="69"/>
      <c r="B1277" s="69"/>
      <c r="C1277" s="69"/>
      <c r="D1277" s="69"/>
      <c r="E1277" s="69"/>
      <c r="F1277" s="69"/>
      <c r="G1277" s="69"/>
      <c r="H1277" s="69"/>
      <c r="I1277" s="90"/>
      <c r="J1277" s="90"/>
      <c r="K1277" s="91"/>
      <c r="L1277" s="110"/>
      <c r="M1277" s="69"/>
    </row>
    <row r="1278" spans="1:14" s="74" customFormat="1" ht="12.75" hidden="1" customHeight="1" x14ac:dyDescent="0.25">
      <c r="A1278" s="69"/>
      <c r="B1278" s="69"/>
      <c r="C1278" s="69"/>
      <c r="D1278" s="69"/>
      <c r="E1278" s="69"/>
      <c r="F1278" s="69"/>
      <c r="G1278" s="69"/>
      <c r="H1278" s="69"/>
      <c r="I1278" s="90"/>
      <c r="J1278" s="90"/>
      <c r="K1278" s="91"/>
      <c r="L1278" s="110"/>
      <c r="M1278" s="69"/>
    </row>
    <row r="1279" spans="1:14" s="74" customFormat="1" ht="12.75" hidden="1" customHeight="1" x14ac:dyDescent="0.25">
      <c r="A1279" s="69"/>
      <c r="B1279" s="69"/>
      <c r="C1279" s="69"/>
      <c r="D1279" s="69"/>
      <c r="E1279" s="69"/>
      <c r="F1279" s="69"/>
      <c r="G1279" s="69"/>
      <c r="H1279" s="69"/>
      <c r="I1279" s="90"/>
      <c r="J1279" s="90"/>
      <c r="K1279" s="91"/>
      <c r="L1279" s="110"/>
      <c r="M1279" s="69"/>
    </row>
    <row r="1280" spans="1:14" s="74" customFormat="1" ht="12.75" customHeight="1" x14ac:dyDescent="0.25">
      <c r="A1280" s="69"/>
      <c r="B1280" s="69"/>
      <c r="C1280" s="69"/>
      <c r="D1280" s="69"/>
      <c r="E1280" s="69"/>
      <c r="F1280" s="69"/>
      <c r="G1280" s="69"/>
      <c r="H1280" s="69"/>
      <c r="I1280" s="90"/>
      <c r="J1280" s="90"/>
      <c r="K1280" s="91"/>
      <c r="L1280" s="110"/>
      <c r="M1280" s="69"/>
    </row>
    <row r="1281" spans="1:14" s="74" customFormat="1" ht="12.75" customHeight="1" thickBot="1" x14ac:dyDescent="0.3">
      <c r="A1281" s="112" t="s">
        <v>34</v>
      </c>
      <c r="B1281" s="113"/>
      <c r="C1281" s="114"/>
      <c r="D1281" s="115"/>
      <c r="E1281" s="116"/>
      <c r="F1281" s="117"/>
      <c r="G1281" s="118"/>
      <c r="H1281" s="117"/>
      <c r="I1281" s="119"/>
      <c r="J1281" s="119"/>
      <c r="K1281" s="120"/>
      <c r="L1281" s="121">
        <f>L1270+L1272+L1276</f>
        <v>21870.01</v>
      </c>
      <c r="M1281" s="204"/>
    </row>
    <row r="1282" spans="1:14" s="82" customFormat="1" ht="12.75" customHeight="1" x14ac:dyDescent="0.25">
      <c r="A1282" s="276"/>
      <c r="B1282" s="123"/>
      <c r="C1282" s="124"/>
      <c r="D1282" s="277"/>
      <c r="E1282" s="276"/>
      <c r="F1282" s="123"/>
      <c r="G1282" s="276"/>
      <c r="H1282" s="123"/>
      <c r="I1282" s="277"/>
      <c r="J1282" s="277"/>
      <c r="K1282" s="125"/>
      <c r="L1282" s="127"/>
      <c r="M1282" s="205"/>
    </row>
    <row r="1283" spans="1:14" s="82" customFormat="1" ht="12.75" customHeight="1" x14ac:dyDescent="0.25">
      <c r="A1283" s="558" t="s">
        <v>18</v>
      </c>
      <c r="B1283" s="558"/>
      <c r="C1283" s="558"/>
      <c r="D1283" s="558"/>
      <c r="E1283" s="558"/>
      <c r="F1283" s="558"/>
      <c r="G1283" s="560" t="s">
        <v>19</v>
      </c>
      <c r="H1283" s="560"/>
      <c r="I1283" s="128"/>
      <c r="J1283" s="128"/>
      <c r="K1283" s="129"/>
      <c r="L1283" s="550" t="s">
        <v>20</v>
      </c>
      <c r="M1283" s="550"/>
    </row>
    <row r="1284" spans="1:14" s="82" customFormat="1" ht="12.75" customHeight="1" x14ac:dyDescent="0.25">
      <c r="B1284" s="83"/>
      <c r="C1284" s="84"/>
      <c r="D1284" s="475"/>
      <c r="E1284" s="122"/>
      <c r="F1284" s="130"/>
      <c r="G1284" s="131"/>
      <c r="H1284" s="130"/>
      <c r="K1284" s="132"/>
      <c r="L1284" s="126"/>
      <c r="M1284" s="130"/>
    </row>
    <row r="1285" spans="1:14" s="82" customFormat="1" ht="12.75" customHeight="1" x14ac:dyDescent="0.25">
      <c r="A1285" s="558" t="s">
        <v>1246</v>
      </c>
      <c r="B1285" s="558"/>
      <c r="C1285" s="558"/>
      <c r="D1285" s="558"/>
      <c r="E1285" s="558"/>
      <c r="F1285" s="558"/>
      <c r="G1285" s="559" t="s">
        <v>36</v>
      </c>
      <c r="H1285" s="559"/>
      <c r="I1285" s="279"/>
      <c r="J1285" s="279"/>
      <c r="K1285" s="133"/>
      <c r="L1285" s="559" t="s">
        <v>37</v>
      </c>
      <c r="M1285" s="559"/>
    </row>
    <row r="1286" spans="1:14" s="82" customFormat="1" ht="12.75" customHeight="1" x14ac:dyDescent="0.25">
      <c r="A1286" s="558" t="s">
        <v>1247</v>
      </c>
      <c r="B1286" s="558"/>
      <c r="C1286" s="558"/>
      <c r="D1286" s="558"/>
      <c r="E1286" s="558"/>
      <c r="F1286" s="558"/>
      <c r="G1286" s="550" t="s">
        <v>39</v>
      </c>
      <c r="H1286" s="550"/>
      <c r="I1286" s="278"/>
      <c r="J1286" s="278"/>
      <c r="K1286" s="133"/>
      <c r="L1286" s="550" t="s">
        <v>40</v>
      </c>
      <c r="M1286" s="550"/>
    </row>
    <row r="1287" spans="1:14" s="74" customFormat="1" ht="12.75" customHeight="1" x14ac:dyDescent="0.25">
      <c r="A1287" s="277"/>
      <c r="B1287" s="277"/>
      <c r="C1287" s="277"/>
      <c r="D1287" s="277"/>
      <c r="E1287" s="277"/>
      <c r="F1287" s="277"/>
      <c r="G1287" s="278"/>
      <c r="H1287" s="208"/>
      <c r="I1287" s="278"/>
      <c r="J1287" s="278"/>
      <c r="K1287" s="133"/>
      <c r="L1287" s="126"/>
      <c r="M1287" s="208"/>
    </row>
    <row r="1288" spans="1:14" s="74" customFormat="1" ht="12.75" customHeight="1" x14ac:dyDescent="0.25">
      <c r="A1288" s="557" t="s">
        <v>14</v>
      </c>
      <c r="B1288" s="557"/>
      <c r="C1288" s="557"/>
      <c r="D1288" s="557"/>
      <c r="E1288" s="557"/>
      <c r="F1288" s="70"/>
      <c r="G1288" s="71"/>
      <c r="H1288" s="83"/>
      <c r="I1288" s="279"/>
      <c r="J1288" s="279"/>
      <c r="K1288" s="72"/>
      <c r="L1288" s="73"/>
      <c r="M1288" s="164"/>
    </row>
    <row r="1289" spans="1:14" s="74" customFormat="1" ht="12.75" customHeight="1" x14ac:dyDescent="0.25">
      <c r="A1289" s="79" t="s">
        <v>400</v>
      </c>
      <c r="B1289" s="76"/>
      <c r="C1289" s="77"/>
      <c r="D1289" s="138"/>
      <c r="E1289" s="79" t="s">
        <v>393</v>
      </c>
      <c r="F1289" s="76"/>
      <c r="G1289" s="75" t="s">
        <v>401</v>
      </c>
      <c r="H1289" s="209" t="s">
        <v>46</v>
      </c>
      <c r="I1289" s="79" t="s">
        <v>402</v>
      </c>
      <c r="J1289" s="75"/>
      <c r="K1289" s="80"/>
      <c r="L1289" s="81"/>
      <c r="M1289" s="209" t="s">
        <v>403</v>
      </c>
    </row>
    <row r="1290" spans="1:14" s="88" customFormat="1" ht="12.75" customHeight="1" x14ac:dyDescent="0.25">
      <c r="A1290" s="82"/>
      <c r="B1290" s="83"/>
      <c r="C1290" s="84"/>
      <c r="D1290" s="279"/>
      <c r="E1290" s="74"/>
      <c r="F1290" s="70"/>
      <c r="G1290" s="71"/>
      <c r="H1290" s="83"/>
      <c r="I1290" s="279"/>
      <c r="J1290" s="279"/>
      <c r="K1290" s="72"/>
      <c r="L1290" s="73"/>
      <c r="M1290" s="164"/>
    </row>
    <row r="1291" spans="1:14" s="74" customFormat="1" ht="12.75" customHeight="1" thickBot="1" x14ac:dyDescent="0.3">
      <c r="A1291" s="9" t="s">
        <v>2</v>
      </c>
      <c r="B1291" s="9" t="s">
        <v>3</v>
      </c>
      <c r="C1291" s="85" t="s">
        <v>4</v>
      </c>
      <c r="D1291" s="9" t="s">
        <v>5</v>
      </c>
      <c r="E1291" s="9" t="s">
        <v>6</v>
      </c>
      <c r="F1291" s="9" t="s">
        <v>7</v>
      </c>
      <c r="G1291" s="9" t="s">
        <v>8</v>
      </c>
      <c r="H1291" s="9" t="s">
        <v>9</v>
      </c>
      <c r="I1291" s="9" t="s">
        <v>22</v>
      </c>
      <c r="J1291" s="9" t="s">
        <v>10</v>
      </c>
      <c r="K1291" s="86" t="s">
        <v>11</v>
      </c>
      <c r="L1291" s="87" t="s">
        <v>12</v>
      </c>
      <c r="M1291" s="9" t="s">
        <v>13</v>
      </c>
    </row>
    <row r="1292" spans="1:14" s="93" customFormat="1" ht="12.75" customHeight="1" x14ac:dyDescent="0.25">
      <c r="A1292" s="551" t="s">
        <v>26</v>
      </c>
      <c r="B1292" s="552"/>
      <c r="C1292" s="552"/>
      <c r="D1292" s="552"/>
      <c r="E1292" s="552"/>
      <c r="F1292" s="552"/>
      <c r="G1292" s="552"/>
      <c r="H1292" s="552"/>
      <c r="I1292" s="552"/>
      <c r="J1292" s="552"/>
      <c r="K1292" s="553"/>
      <c r="L1292" s="109">
        <f>L1293</f>
        <v>0</v>
      </c>
      <c r="M1292" s="89"/>
    </row>
    <row r="1293" spans="1:14" s="74" customFormat="1" ht="12.75" customHeight="1" x14ac:dyDescent="0.25">
      <c r="A1293" s="146"/>
      <c r="B1293" s="146"/>
      <c r="C1293" s="146"/>
      <c r="D1293" s="146"/>
      <c r="E1293" s="146"/>
      <c r="F1293" s="146"/>
      <c r="G1293" s="146"/>
      <c r="H1293" s="146"/>
      <c r="I1293" s="146"/>
      <c r="J1293" s="146"/>
      <c r="K1293" s="91"/>
      <c r="L1293" s="92"/>
      <c r="M1293" s="69"/>
      <c r="N1293" s="97"/>
    </row>
    <row r="1294" spans="1:14" s="74" customFormat="1" ht="12.75" customHeight="1" thickBot="1" x14ac:dyDescent="0.3">
      <c r="A1294" s="551" t="s">
        <v>27</v>
      </c>
      <c r="B1294" s="552"/>
      <c r="C1294" s="552"/>
      <c r="D1294" s="552"/>
      <c r="E1294" s="552"/>
      <c r="F1294" s="552"/>
      <c r="G1294" s="552"/>
      <c r="H1294" s="552"/>
      <c r="I1294" s="552"/>
      <c r="J1294" s="552"/>
      <c r="K1294" s="553"/>
      <c r="L1294" s="95">
        <f>L1295</f>
        <v>0</v>
      </c>
      <c r="M1294" s="96"/>
      <c r="N1294" s="97"/>
    </row>
    <row r="1295" spans="1:14" s="74" customFormat="1" ht="12.75" customHeight="1" thickBot="1" x14ac:dyDescent="0.3">
      <c r="A1295" s="98"/>
      <c r="B1295" s="99"/>
      <c r="C1295" s="100"/>
      <c r="D1295" s="101"/>
      <c r="E1295" s="102"/>
      <c r="F1295" s="103"/>
      <c r="G1295" s="104"/>
      <c r="H1295" s="96"/>
      <c r="I1295" s="105"/>
      <c r="J1295" s="105"/>
      <c r="K1295" s="106"/>
      <c r="L1295" s="107"/>
      <c r="M1295" s="103"/>
    </row>
    <row r="1296" spans="1:14" s="93" customFormat="1" ht="12.75" customHeight="1" x14ac:dyDescent="0.25">
      <c r="A1296" s="551" t="s">
        <v>28</v>
      </c>
      <c r="B1296" s="552"/>
      <c r="C1296" s="552"/>
      <c r="D1296" s="552"/>
      <c r="E1296" s="552"/>
      <c r="F1296" s="552"/>
      <c r="G1296" s="552"/>
      <c r="H1296" s="552"/>
      <c r="I1296" s="552"/>
      <c r="J1296" s="552"/>
      <c r="K1296" s="553"/>
      <c r="L1296" s="109">
        <f>L1297</f>
        <v>0</v>
      </c>
      <c r="M1296" s="89"/>
    </row>
    <row r="1297" spans="1:13" s="74" customFormat="1" ht="12.75" customHeight="1" x14ac:dyDescent="0.25">
      <c r="A1297" s="146"/>
      <c r="B1297" s="146"/>
      <c r="C1297" s="146"/>
      <c r="D1297" s="146"/>
      <c r="E1297" s="146"/>
      <c r="F1297" s="146"/>
      <c r="G1297" s="146"/>
      <c r="H1297" s="146"/>
      <c r="I1297" s="146"/>
      <c r="J1297" s="146"/>
      <c r="K1297" s="91"/>
      <c r="L1297" s="92"/>
      <c r="M1297" s="69"/>
    </row>
    <row r="1298" spans="1:13" s="74" customFormat="1" ht="12.75" customHeight="1" thickBot="1" x14ac:dyDescent="0.3">
      <c r="A1298" s="112" t="s">
        <v>34</v>
      </c>
      <c r="B1298" s="113"/>
      <c r="C1298" s="114"/>
      <c r="D1298" s="115"/>
      <c r="E1298" s="116"/>
      <c r="F1298" s="117"/>
      <c r="G1298" s="118"/>
      <c r="H1298" s="117"/>
      <c r="I1298" s="119"/>
      <c r="J1298" s="119"/>
      <c r="K1298" s="120"/>
      <c r="L1298" s="121">
        <f>L1292+L1294+L1296</f>
        <v>0</v>
      </c>
      <c r="M1298" s="204"/>
    </row>
    <row r="1299" spans="1:13" s="82" customFormat="1" ht="12.75" customHeight="1" x14ac:dyDescent="0.25">
      <c r="A1299" s="276"/>
      <c r="B1299" s="123"/>
      <c r="C1299" s="124"/>
      <c r="D1299" s="277"/>
      <c r="E1299" s="276"/>
      <c r="F1299" s="123"/>
      <c r="G1299" s="276"/>
      <c r="H1299" s="123"/>
      <c r="I1299" s="277"/>
      <c r="J1299" s="277"/>
      <c r="K1299" s="125"/>
      <c r="L1299" s="127"/>
      <c r="M1299" s="205"/>
    </row>
    <row r="1300" spans="1:13" s="82" customFormat="1" ht="12.75" customHeight="1" x14ac:dyDescent="0.25">
      <c r="A1300" s="558" t="s">
        <v>18</v>
      </c>
      <c r="B1300" s="558"/>
      <c r="C1300" s="558"/>
      <c r="D1300" s="558"/>
      <c r="E1300" s="558"/>
      <c r="F1300" s="558"/>
      <c r="G1300" s="560" t="s">
        <v>19</v>
      </c>
      <c r="H1300" s="560"/>
      <c r="I1300" s="128"/>
      <c r="J1300" s="128"/>
      <c r="K1300" s="129"/>
      <c r="L1300" s="550" t="s">
        <v>20</v>
      </c>
      <c r="M1300" s="550"/>
    </row>
    <row r="1301" spans="1:13" s="82" customFormat="1" ht="12.75" customHeight="1" x14ac:dyDescent="0.25">
      <c r="B1301" s="83"/>
      <c r="C1301" s="84"/>
      <c r="D1301" s="475"/>
      <c r="E1301" s="122"/>
      <c r="F1301" s="130"/>
      <c r="G1301" s="131"/>
      <c r="H1301" s="130"/>
      <c r="K1301" s="132"/>
      <c r="L1301" s="126"/>
      <c r="M1301" s="130"/>
    </row>
    <row r="1302" spans="1:13" s="82" customFormat="1" ht="12.75" customHeight="1" x14ac:dyDescent="0.25">
      <c r="A1302" s="558" t="s">
        <v>1246</v>
      </c>
      <c r="B1302" s="558"/>
      <c r="C1302" s="558"/>
      <c r="D1302" s="558"/>
      <c r="E1302" s="558"/>
      <c r="F1302" s="558"/>
      <c r="G1302" s="559" t="s">
        <v>36</v>
      </c>
      <c r="H1302" s="559"/>
      <c r="I1302" s="279"/>
      <c r="J1302" s="279"/>
      <c r="K1302" s="133"/>
      <c r="L1302" s="559" t="s">
        <v>37</v>
      </c>
      <c r="M1302" s="559"/>
    </row>
    <row r="1303" spans="1:13" s="82" customFormat="1" ht="12.75" customHeight="1" x14ac:dyDescent="0.25">
      <c r="A1303" s="558" t="s">
        <v>1247</v>
      </c>
      <c r="B1303" s="558"/>
      <c r="C1303" s="558"/>
      <c r="D1303" s="558"/>
      <c r="E1303" s="558"/>
      <c r="F1303" s="558"/>
      <c r="G1303" s="550" t="s">
        <v>39</v>
      </c>
      <c r="H1303" s="550"/>
      <c r="I1303" s="278"/>
      <c r="J1303" s="278"/>
      <c r="K1303" s="133"/>
      <c r="L1303" s="550" t="s">
        <v>40</v>
      </c>
      <c r="M1303" s="550"/>
    </row>
    <row r="1304" spans="1:13" s="74" customFormat="1" ht="12.75" customHeight="1" x14ac:dyDescent="0.25">
      <c r="A1304" s="277"/>
      <c r="B1304" s="277"/>
      <c r="C1304" s="277"/>
      <c r="D1304" s="277"/>
      <c r="E1304" s="277"/>
      <c r="F1304" s="277"/>
      <c r="G1304" s="278"/>
      <c r="H1304" s="208"/>
      <c r="I1304" s="278"/>
      <c r="J1304" s="278"/>
      <c r="K1304" s="133"/>
      <c r="L1304" s="126"/>
      <c r="M1304" s="208"/>
    </row>
    <row r="1305" spans="1:13" s="74" customFormat="1" ht="12.75" customHeight="1" x14ac:dyDescent="0.25">
      <c r="A1305" s="557" t="s">
        <v>14</v>
      </c>
      <c r="B1305" s="557"/>
      <c r="C1305" s="557"/>
      <c r="D1305" s="557"/>
      <c r="E1305" s="557"/>
      <c r="F1305" s="70"/>
      <c r="G1305" s="71"/>
      <c r="H1305" s="83"/>
      <c r="I1305" s="279"/>
      <c r="J1305" s="279"/>
      <c r="K1305" s="72"/>
      <c r="L1305" s="73"/>
      <c r="M1305" s="164"/>
    </row>
    <row r="1306" spans="1:13" s="74" customFormat="1" ht="19.5" customHeight="1" x14ac:dyDescent="0.25">
      <c r="A1306" s="75" t="s">
        <v>328</v>
      </c>
      <c r="B1306" s="76"/>
      <c r="C1306" s="77"/>
      <c r="D1306" s="138"/>
      <c r="E1306" s="79" t="s">
        <v>329</v>
      </c>
      <c r="F1306" s="76"/>
      <c r="G1306" s="75" t="s">
        <v>316</v>
      </c>
      <c r="H1306" s="209" t="s">
        <v>373</v>
      </c>
      <c r="I1306" s="79" t="s">
        <v>404</v>
      </c>
      <c r="J1306" s="75"/>
      <c r="K1306" s="169"/>
      <c r="L1306" s="81"/>
      <c r="M1306" s="209" t="s">
        <v>405</v>
      </c>
    </row>
    <row r="1307" spans="1:13" s="88" customFormat="1" ht="12.75" customHeight="1" x14ac:dyDescent="0.25">
      <c r="A1307" s="82"/>
      <c r="B1307" s="83"/>
      <c r="C1307" s="84"/>
      <c r="D1307" s="279"/>
      <c r="E1307" s="74"/>
      <c r="F1307" s="70"/>
      <c r="G1307" s="71"/>
      <c r="H1307" s="83"/>
      <c r="I1307" s="279"/>
      <c r="J1307" s="279"/>
      <c r="K1307" s="72"/>
      <c r="L1307" s="170"/>
      <c r="M1307" s="164"/>
    </row>
    <row r="1308" spans="1:13" s="74" customFormat="1" ht="45.75" customHeight="1" thickBot="1" x14ac:dyDescent="0.3">
      <c r="A1308" s="9" t="s">
        <v>2</v>
      </c>
      <c r="B1308" s="9" t="s">
        <v>3</v>
      </c>
      <c r="C1308" s="85" t="s">
        <v>4</v>
      </c>
      <c r="D1308" s="9" t="s">
        <v>5</v>
      </c>
      <c r="E1308" s="9" t="s">
        <v>6</v>
      </c>
      <c r="F1308" s="9" t="s">
        <v>7</v>
      </c>
      <c r="G1308" s="9" t="s">
        <v>8</v>
      </c>
      <c r="H1308" s="9" t="s">
        <v>9</v>
      </c>
      <c r="I1308" s="9" t="s">
        <v>22</v>
      </c>
      <c r="J1308" s="9" t="s">
        <v>10</v>
      </c>
      <c r="K1308" s="86" t="s">
        <v>11</v>
      </c>
      <c r="L1308" s="87" t="s">
        <v>12</v>
      </c>
      <c r="M1308" s="9" t="s">
        <v>13</v>
      </c>
    </row>
    <row r="1309" spans="1:13" s="93" customFormat="1" ht="12.75" customHeight="1" x14ac:dyDescent="0.25">
      <c r="A1309" s="551" t="s">
        <v>25</v>
      </c>
      <c r="B1309" s="552"/>
      <c r="C1309" s="552"/>
      <c r="D1309" s="552"/>
      <c r="E1309" s="552"/>
      <c r="F1309" s="552"/>
      <c r="G1309" s="552"/>
      <c r="H1309" s="552"/>
      <c r="I1309" s="552"/>
      <c r="J1309" s="552"/>
      <c r="K1309" s="553"/>
      <c r="L1309" s="309">
        <f>SUM(L1310:L1313)</f>
        <v>7934.4</v>
      </c>
      <c r="M1309" s="89"/>
    </row>
    <row r="1310" spans="1:13" s="74" customFormat="1" ht="21.75" customHeight="1" x14ac:dyDescent="0.25">
      <c r="A1310" s="69" t="s">
        <v>679</v>
      </c>
      <c r="B1310" s="69">
        <v>3</v>
      </c>
      <c r="C1310" s="69">
        <v>5</v>
      </c>
      <c r="D1310" s="69">
        <v>35</v>
      </c>
      <c r="E1310" s="69"/>
      <c r="F1310" s="69" t="s">
        <v>684</v>
      </c>
      <c r="G1310" s="69" t="s">
        <v>1052</v>
      </c>
      <c r="H1310" s="69" t="s">
        <v>796</v>
      </c>
      <c r="I1310" s="90">
        <v>43477</v>
      </c>
      <c r="J1310" s="90">
        <v>43477</v>
      </c>
      <c r="K1310" s="91" t="s">
        <v>1053</v>
      </c>
      <c r="L1310" s="110">
        <v>2668</v>
      </c>
      <c r="M1310" s="69" t="s">
        <v>723</v>
      </c>
    </row>
    <row r="1311" spans="1:13" s="74" customFormat="1" ht="55.5" customHeight="1" x14ac:dyDescent="0.25">
      <c r="A1311" s="69" t="s">
        <v>679</v>
      </c>
      <c r="B1311" s="69">
        <v>3</v>
      </c>
      <c r="C1311" s="69">
        <v>5</v>
      </c>
      <c r="D1311" s="69">
        <v>26</v>
      </c>
      <c r="E1311" s="69"/>
      <c r="F1311" s="69" t="s">
        <v>680</v>
      </c>
      <c r="G1311" s="69" t="s">
        <v>1071</v>
      </c>
      <c r="H1311" s="69" t="s">
        <v>796</v>
      </c>
      <c r="I1311" s="90">
        <v>43477</v>
      </c>
      <c r="J1311" s="90">
        <v>43477</v>
      </c>
      <c r="K1311" s="91" t="s">
        <v>1072</v>
      </c>
      <c r="L1311" s="110">
        <v>5266.4</v>
      </c>
      <c r="M1311" s="69" t="s">
        <v>723</v>
      </c>
    </row>
    <row r="1312" spans="1:13" s="74" customFormat="1" ht="21.75" customHeight="1" x14ac:dyDescent="0.25">
      <c r="A1312" s="69"/>
      <c r="B1312" s="69"/>
      <c r="C1312" s="69"/>
      <c r="D1312" s="69"/>
      <c r="E1312" s="69"/>
      <c r="F1312" s="69"/>
      <c r="G1312" s="69"/>
      <c r="H1312" s="69"/>
      <c r="I1312" s="90"/>
      <c r="J1312" s="90"/>
      <c r="K1312" s="91"/>
      <c r="L1312" s="110"/>
      <c r="M1312" s="69"/>
    </row>
    <row r="1313" spans="1:13" s="74" customFormat="1" ht="12.75" customHeight="1" x14ac:dyDescent="0.25">
      <c r="A1313" s="69"/>
      <c r="B1313" s="69"/>
      <c r="C1313" s="69"/>
      <c r="D1313" s="69"/>
      <c r="E1313" s="69"/>
      <c r="F1313" s="69"/>
      <c r="G1313" s="69"/>
      <c r="H1313" s="69"/>
      <c r="I1313" s="90"/>
      <c r="J1313" s="90"/>
      <c r="K1313" s="91"/>
      <c r="L1313" s="110"/>
      <c r="M1313" s="69"/>
    </row>
    <row r="1314" spans="1:13" s="93" customFormat="1" ht="12.75" customHeight="1" x14ac:dyDescent="0.25">
      <c r="A1314" s="554" t="s">
        <v>26</v>
      </c>
      <c r="B1314" s="555"/>
      <c r="C1314" s="555"/>
      <c r="D1314" s="555"/>
      <c r="E1314" s="555"/>
      <c r="F1314" s="555"/>
      <c r="G1314" s="555"/>
      <c r="H1314" s="555"/>
      <c r="I1314" s="555"/>
      <c r="J1314" s="555"/>
      <c r="K1314" s="556"/>
      <c r="L1314" s="327">
        <f>SUM(L1315:L1317)</f>
        <v>0</v>
      </c>
      <c r="M1314" s="89"/>
    </row>
    <row r="1315" spans="1:13" s="93" customFormat="1" ht="12.75" customHeight="1" x14ac:dyDescent="0.25">
      <c r="A1315" s="69"/>
      <c r="B1315" s="69"/>
      <c r="C1315" s="69"/>
      <c r="D1315" s="69"/>
      <c r="E1315" s="69"/>
      <c r="F1315" s="69"/>
      <c r="G1315" s="69"/>
      <c r="H1315" s="69"/>
      <c r="I1315" s="90"/>
      <c r="J1315" s="90"/>
      <c r="K1315" s="91"/>
      <c r="L1315" s="110"/>
      <c r="M1315" s="69"/>
    </row>
    <row r="1316" spans="1:13" s="93" customFormat="1" ht="12.75" customHeight="1" x14ac:dyDescent="0.25">
      <c r="A1316" s="69"/>
      <c r="B1316" s="69"/>
      <c r="C1316" s="69"/>
      <c r="D1316" s="69"/>
      <c r="E1316" s="69"/>
      <c r="F1316" s="69"/>
      <c r="G1316" s="69"/>
      <c r="H1316" s="69"/>
      <c r="I1316" s="90"/>
      <c r="J1316" s="90"/>
      <c r="K1316" s="91"/>
      <c r="L1316" s="110"/>
      <c r="M1316" s="69"/>
    </row>
    <row r="1317" spans="1:13" s="93" customFormat="1" ht="12.75" customHeight="1" thickBot="1" x14ac:dyDescent="0.3">
      <c r="A1317" s="69"/>
      <c r="B1317" s="69"/>
      <c r="C1317" s="69"/>
      <c r="D1317" s="69"/>
      <c r="E1317" s="69"/>
      <c r="F1317" s="69"/>
      <c r="G1317" s="69"/>
      <c r="H1317" s="69"/>
      <c r="I1317" s="90"/>
      <c r="J1317" s="90"/>
      <c r="K1317" s="91"/>
      <c r="L1317" s="110"/>
      <c r="M1317" s="69"/>
    </row>
    <row r="1318" spans="1:13" s="93" customFormat="1" ht="12.75" customHeight="1" x14ac:dyDescent="0.25">
      <c r="A1318" s="551" t="s">
        <v>27</v>
      </c>
      <c r="B1318" s="552"/>
      <c r="C1318" s="552"/>
      <c r="D1318" s="552"/>
      <c r="E1318" s="552"/>
      <c r="F1318" s="552"/>
      <c r="G1318" s="552"/>
      <c r="H1318" s="552"/>
      <c r="I1318" s="552"/>
      <c r="J1318" s="552"/>
      <c r="K1318" s="553"/>
      <c r="L1318" s="109">
        <f>SUM(L1319:L1319)</f>
        <v>0</v>
      </c>
      <c r="M1318" s="89"/>
    </row>
    <row r="1319" spans="1:13" s="93" customFormat="1" ht="12.75" customHeight="1" thickBot="1" x14ac:dyDescent="0.3">
      <c r="A1319" s="69"/>
      <c r="B1319" s="69"/>
      <c r="C1319" s="69"/>
      <c r="D1319" s="69"/>
      <c r="E1319" s="69"/>
      <c r="F1319" s="69"/>
      <c r="G1319" s="69"/>
      <c r="H1319" s="69"/>
      <c r="I1319" s="90"/>
      <c r="J1319" s="90"/>
      <c r="K1319" s="91"/>
      <c r="L1319" s="110"/>
      <c r="M1319" s="69"/>
    </row>
    <row r="1320" spans="1:13" s="93" customFormat="1" ht="12.75" customHeight="1" x14ac:dyDescent="0.25">
      <c r="A1320" s="551" t="s">
        <v>29</v>
      </c>
      <c r="B1320" s="552"/>
      <c r="C1320" s="552"/>
      <c r="D1320" s="552"/>
      <c r="E1320" s="552"/>
      <c r="F1320" s="552"/>
      <c r="G1320" s="552"/>
      <c r="H1320" s="552"/>
      <c r="I1320" s="552"/>
      <c r="J1320" s="552"/>
      <c r="K1320" s="553"/>
      <c r="L1320" s="109">
        <f>SUM(L1321)</f>
        <v>0</v>
      </c>
      <c r="M1320" s="89"/>
    </row>
    <row r="1321" spans="1:13" s="93" customFormat="1" ht="12.75" customHeight="1" thickBot="1" x14ac:dyDescent="0.3">
      <c r="A1321" s="69"/>
      <c r="B1321" s="69"/>
      <c r="C1321" s="69"/>
      <c r="D1321" s="69"/>
      <c r="E1321" s="69"/>
      <c r="F1321" s="69"/>
      <c r="G1321" s="69"/>
      <c r="H1321" s="69"/>
      <c r="I1321" s="90"/>
      <c r="J1321" s="90"/>
      <c r="K1321" s="91"/>
      <c r="L1321" s="111"/>
      <c r="M1321" s="69"/>
    </row>
    <row r="1322" spans="1:13" s="93" customFormat="1" ht="12.75" customHeight="1" x14ac:dyDescent="0.25">
      <c r="A1322" s="551" t="s">
        <v>30</v>
      </c>
      <c r="B1322" s="552"/>
      <c r="C1322" s="552"/>
      <c r="D1322" s="552"/>
      <c r="E1322" s="552"/>
      <c r="F1322" s="552"/>
      <c r="G1322" s="552"/>
      <c r="H1322" s="552"/>
      <c r="I1322" s="552"/>
      <c r="J1322" s="552"/>
      <c r="K1322" s="553"/>
      <c r="L1322" s="381">
        <f>SUM(L1323:L1324)</f>
        <v>0</v>
      </c>
      <c r="M1322" s="89"/>
    </row>
    <row r="1323" spans="1:13" s="93" customFormat="1" ht="12.75" customHeight="1" x14ac:dyDescent="0.25">
      <c r="A1323" s="69"/>
      <c r="B1323" s="69"/>
      <c r="C1323" s="69"/>
      <c r="D1323" s="69"/>
      <c r="E1323" s="69"/>
      <c r="F1323" s="69"/>
      <c r="G1323" s="69"/>
      <c r="H1323" s="69"/>
      <c r="I1323" s="90"/>
      <c r="J1323" s="90"/>
      <c r="K1323" s="91"/>
      <c r="L1323" s="110"/>
      <c r="M1323" s="69"/>
    </row>
    <row r="1324" spans="1:13" s="93" customFormat="1" ht="12.75" customHeight="1" thickBot="1" x14ac:dyDescent="0.3">
      <c r="A1324" s="69"/>
      <c r="B1324" s="69"/>
      <c r="C1324" s="69"/>
      <c r="D1324" s="69"/>
      <c r="E1324" s="69"/>
      <c r="F1324" s="69"/>
      <c r="G1324" s="69"/>
      <c r="H1324" s="69"/>
      <c r="I1324" s="90"/>
      <c r="J1324" s="90"/>
      <c r="K1324" s="91"/>
      <c r="L1324" s="110"/>
      <c r="M1324" s="69"/>
    </row>
    <row r="1325" spans="1:13" s="93" customFormat="1" ht="12.75" customHeight="1" x14ac:dyDescent="0.25">
      <c r="A1325" s="551" t="s">
        <v>650</v>
      </c>
      <c r="B1325" s="552"/>
      <c r="C1325" s="552"/>
      <c r="D1325" s="552"/>
      <c r="E1325" s="552"/>
      <c r="F1325" s="552"/>
      <c r="G1325" s="552"/>
      <c r="H1325" s="552"/>
      <c r="I1325" s="552"/>
      <c r="J1325" s="552"/>
      <c r="K1325" s="553"/>
      <c r="L1325" s="381">
        <f>SUM(L1326)</f>
        <v>0</v>
      </c>
      <c r="M1325" s="89"/>
    </row>
    <row r="1326" spans="1:13" s="93" customFormat="1" ht="12.75" customHeight="1" x14ac:dyDescent="0.25">
      <c r="A1326" s="69"/>
      <c r="B1326" s="69"/>
      <c r="C1326" s="69"/>
      <c r="D1326" s="69"/>
      <c r="E1326" s="69"/>
      <c r="F1326" s="69"/>
      <c r="G1326" s="69"/>
      <c r="H1326" s="69"/>
      <c r="I1326" s="90"/>
      <c r="J1326" s="90"/>
      <c r="K1326" s="91"/>
      <c r="L1326" s="110"/>
      <c r="M1326" s="69"/>
    </row>
    <row r="1327" spans="1:13" s="74" customFormat="1" ht="12.75" customHeight="1" x14ac:dyDescent="0.25">
      <c r="A1327" s="69"/>
      <c r="B1327" s="69"/>
      <c r="C1327" s="69"/>
      <c r="D1327" s="69"/>
      <c r="E1327" s="69"/>
      <c r="F1327" s="69"/>
      <c r="G1327" s="69"/>
      <c r="H1327" s="69"/>
      <c r="I1327" s="90"/>
      <c r="J1327" s="90"/>
      <c r="K1327" s="91"/>
      <c r="L1327" s="111"/>
      <c r="M1327" s="69"/>
    </row>
    <row r="1328" spans="1:13" s="74" customFormat="1" ht="12.75" customHeight="1" thickBot="1" x14ac:dyDescent="0.3">
      <c r="A1328" s="112" t="s">
        <v>34</v>
      </c>
      <c r="B1328" s="113"/>
      <c r="C1328" s="114"/>
      <c r="D1328" s="115"/>
      <c r="E1328" s="116"/>
      <c r="F1328" s="117"/>
      <c r="G1328" s="118"/>
      <c r="H1328" s="117"/>
      <c r="I1328" s="119"/>
      <c r="J1328" s="119"/>
      <c r="K1328" s="120"/>
      <c r="L1328" s="121">
        <f>L1309+L1314+L1318+L1320+L1322+L1325</f>
        <v>7934.4</v>
      </c>
      <c r="M1328" s="204"/>
    </row>
    <row r="1329" spans="1:14" s="82" customFormat="1" ht="12.75" customHeight="1" x14ac:dyDescent="0.25">
      <c r="A1329" s="276"/>
      <c r="B1329" s="123"/>
      <c r="C1329" s="124"/>
      <c r="D1329" s="277"/>
      <c r="E1329" s="276"/>
      <c r="F1329" s="123"/>
      <c r="G1329" s="276"/>
      <c r="H1329" s="123"/>
      <c r="I1329" s="277"/>
      <c r="J1329" s="277"/>
      <c r="K1329" s="125"/>
      <c r="L1329" s="127"/>
      <c r="M1329" s="205"/>
    </row>
    <row r="1330" spans="1:14" s="82" customFormat="1" ht="12.75" customHeight="1" x14ac:dyDescent="0.25">
      <c r="A1330" s="558" t="s">
        <v>18</v>
      </c>
      <c r="B1330" s="558"/>
      <c r="C1330" s="558"/>
      <c r="D1330" s="558"/>
      <c r="E1330" s="558"/>
      <c r="F1330" s="558"/>
      <c r="G1330" s="560" t="s">
        <v>19</v>
      </c>
      <c r="H1330" s="560"/>
      <c r="I1330" s="128"/>
      <c r="J1330" s="128"/>
      <c r="K1330" s="129"/>
      <c r="L1330" s="550" t="s">
        <v>20</v>
      </c>
      <c r="M1330" s="550"/>
    </row>
    <row r="1331" spans="1:14" s="82" customFormat="1" ht="12.75" customHeight="1" x14ac:dyDescent="0.25">
      <c r="B1331" s="83"/>
      <c r="C1331" s="84"/>
      <c r="D1331" s="475"/>
      <c r="E1331" s="122"/>
      <c r="F1331" s="130"/>
      <c r="G1331" s="131"/>
      <c r="H1331" s="130"/>
      <c r="K1331" s="132"/>
      <c r="L1331" s="126"/>
      <c r="M1331" s="130"/>
    </row>
    <row r="1332" spans="1:14" s="82" customFormat="1" ht="12.75" customHeight="1" x14ac:dyDescent="0.25">
      <c r="A1332" s="558" t="s">
        <v>1246</v>
      </c>
      <c r="B1332" s="558"/>
      <c r="C1332" s="558"/>
      <c r="D1332" s="558"/>
      <c r="E1332" s="558"/>
      <c r="F1332" s="558"/>
      <c r="G1332" s="559" t="s">
        <v>36</v>
      </c>
      <c r="H1332" s="559"/>
      <c r="I1332" s="279"/>
      <c r="J1332" s="279"/>
      <c r="K1332" s="133"/>
      <c r="L1332" s="559" t="s">
        <v>37</v>
      </c>
      <c r="M1332" s="559"/>
    </row>
    <row r="1333" spans="1:14" s="82" customFormat="1" ht="12.75" customHeight="1" x14ac:dyDescent="0.25">
      <c r="A1333" s="558" t="s">
        <v>1247</v>
      </c>
      <c r="B1333" s="558"/>
      <c r="C1333" s="558"/>
      <c r="D1333" s="558"/>
      <c r="E1333" s="558"/>
      <c r="F1333" s="558"/>
      <c r="G1333" s="550" t="s">
        <v>39</v>
      </c>
      <c r="H1333" s="550"/>
      <c r="I1333" s="278"/>
      <c r="J1333" s="278"/>
      <c r="K1333" s="133"/>
      <c r="L1333" s="550" t="s">
        <v>40</v>
      </c>
      <c r="M1333" s="550"/>
    </row>
    <row r="1334" spans="1:14" s="74" customFormat="1" ht="12.75" customHeight="1" x14ac:dyDescent="0.25">
      <c r="A1334" s="277"/>
      <c r="B1334" s="277"/>
      <c r="C1334" s="277"/>
      <c r="D1334" s="277"/>
      <c r="E1334" s="277"/>
      <c r="F1334" s="277"/>
      <c r="G1334" s="278"/>
      <c r="H1334" s="208"/>
      <c r="I1334" s="278"/>
      <c r="J1334" s="278"/>
      <c r="K1334" s="133"/>
      <c r="L1334" s="126"/>
      <c r="M1334" s="208"/>
    </row>
    <row r="1335" spans="1:14" s="168" customFormat="1" ht="12.75" customHeight="1" x14ac:dyDescent="0.25">
      <c r="A1335" s="557" t="s">
        <v>14</v>
      </c>
      <c r="B1335" s="557"/>
      <c r="C1335" s="557"/>
      <c r="D1335" s="557"/>
      <c r="E1335" s="557"/>
      <c r="F1335" s="70"/>
      <c r="G1335" s="71"/>
      <c r="H1335" s="83"/>
      <c r="I1335" s="279"/>
      <c r="J1335" s="279"/>
      <c r="K1335" s="72"/>
      <c r="L1335" s="73"/>
      <c r="M1335" s="164"/>
    </row>
    <row r="1336" spans="1:14" s="74" customFormat="1" ht="12.75" customHeight="1" x14ac:dyDescent="0.25">
      <c r="A1336" s="158" t="s">
        <v>406</v>
      </c>
      <c r="B1336" s="159"/>
      <c r="C1336" s="160"/>
      <c r="D1336" s="161"/>
      <c r="E1336" s="174" t="s">
        <v>407</v>
      </c>
      <c r="F1336" s="159"/>
      <c r="G1336" s="158" t="s">
        <v>291</v>
      </c>
      <c r="H1336" s="210" t="s">
        <v>408</v>
      </c>
      <c r="I1336" s="79" t="s">
        <v>409</v>
      </c>
      <c r="J1336" s="158"/>
      <c r="K1336" s="175"/>
      <c r="L1336" s="163"/>
      <c r="M1336" s="210" t="s">
        <v>410</v>
      </c>
    </row>
    <row r="1337" spans="1:14" s="88" customFormat="1" ht="12.75" customHeight="1" x14ac:dyDescent="0.25">
      <c r="A1337" s="82"/>
      <c r="B1337" s="83"/>
      <c r="C1337" s="84"/>
      <c r="D1337" s="279"/>
      <c r="E1337" s="140"/>
      <c r="F1337" s="83"/>
      <c r="G1337" s="71"/>
      <c r="H1337" s="179"/>
      <c r="I1337" s="140"/>
      <c r="J1337" s="140"/>
      <c r="K1337" s="72"/>
      <c r="L1337" s="141"/>
      <c r="M1337" s="164"/>
    </row>
    <row r="1338" spans="1:14" s="74" customFormat="1" ht="12.75" customHeight="1" thickBot="1" x14ac:dyDescent="0.3">
      <c r="A1338" s="9" t="s">
        <v>2</v>
      </c>
      <c r="B1338" s="9" t="s">
        <v>3</v>
      </c>
      <c r="C1338" s="85" t="s">
        <v>4</v>
      </c>
      <c r="D1338" s="9" t="s">
        <v>5</v>
      </c>
      <c r="E1338" s="9" t="s">
        <v>6</v>
      </c>
      <c r="F1338" s="9" t="s">
        <v>7</v>
      </c>
      <c r="G1338" s="9" t="s">
        <v>8</v>
      </c>
      <c r="H1338" s="9" t="s">
        <v>9</v>
      </c>
      <c r="I1338" s="9" t="s">
        <v>22</v>
      </c>
      <c r="J1338" s="9" t="s">
        <v>10</v>
      </c>
      <c r="K1338" s="86" t="s">
        <v>11</v>
      </c>
      <c r="L1338" s="87" t="s">
        <v>12</v>
      </c>
      <c r="M1338" s="9" t="s">
        <v>13</v>
      </c>
    </row>
    <row r="1339" spans="1:14" s="93" customFormat="1" ht="12.75" customHeight="1" x14ac:dyDescent="0.25">
      <c r="A1339" s="551" t="s">
        <v>26</v>
      </c>
      <c r="B1339" s="552"/>
      <c r="C1339" s="552"/>
      <c r="D1339" s="552"/>
      <c r="E1339" s="552"/>
      <c r="F1339" s="552"/>
      <c r="G1339" s="552"/>
      <c r="H1339" s="552"/>
      <c r="I1339" s="552"/>
      <c r="J1339" s="552"/>
      <c r="K1339" s="553"/>
      <c r="L1339" s="109">
        <f>L1340</f>
        <v>0</v>
      </c>
      <c r="M1339" s="89"/>
    </row>
    <row r="1340" spans="1:14" s="74" customFormat="1" ht="12.75" customHeight="1" x14ac:dyDescent="0.25">
      <c r="A1340" s="146"/>
      <c r="B1340" s="146"/>
      <c r="C1340" s="146"/>
      <c r="D1340" s="146"/>
      <c r="E1340" s="146"/>
      <c r="F1340" s="146"/>
      <c r="G1340" s="146"/>
      <c r="H1340" s="146"/>
      <c r="I1340" s="146"/>
      <c r="J1340" s="146"/>
      <c r="K1340" s="91"/>
      <c r="L1340" s="92"/>
      <c r="M1340" s="69"/>
      <c r="N1340" s="97"/>
    </row>
    <row r="1341" spans="1:14" s="74" customFormat="1" ht="12.75" customHeight="1" thickBot="1" x14ac:dyDescent="0.3">
      <c r="A1341" s="551" t="s">
        <v>27</v>
      </c>
      <c r="B1341" s="552"/>
      <c r="C1341" s="552"/>
      <c r="D1341" s="552"/>
      <c r="E1341" s="552"/>
      <c r="F1341" s="552"/>
      <c r="G1341" s="552"/>
      <c r="H1341" s="552"/>
      <c r="I1341" s="552"/>
      <c r="J1341" s="552"/>
      <c r="K1341" s="553"/>
      <c r="L1341" s="95">
        <f>L1342</f>
        <v>0</v>
      </c>
      <c r="M1341" s="96"/>
      <c r="N1341" s="97"/>
    </row>
    <row r="1342" spans="1:14" s="74" customFormat="1" ht="12.75" customHeight="1" thickBot="1" x14ac:dyDescent="0.3">
      <c r="A1342" s="98"/>
      <c r="B1342" s="99"/>
      <c r="C1342" s="100"/>
      <c r="D1342" s="101"/>
      <c r="E1342" s="102"/>
      <c r="F1342" s="103"/>
      <c r="G1342" s="104"/>
      <c r="H1342" s="96"/>
      <c r="I1342" s="105"/>
      <c r="J1342" s="105"/>
      <c r="K1342" s="106"/>
      <c r="L1342" s="107"/>
      <c r="M1342" s="103"/>
    </row>
    <row r="1343" spans="1:14" s="93" customFormat="1" ht="12.75" customHeight="1" x14ac:dyDescent="0.25">
      <c r="A1343" s="551" t="s">
        <v>28</v>
      </c>
      <c r="B1343" s="552"/>
      <c r="C1343" s="552"/>
      <c r="D1343" s="552"/>
      <c r="E1343" s="552"/>
      <c r="F1343" s="552"/>
      <c r="G1343" s="552"/>
      <c r="H1343" s="552"/>
      <c r="I1343" s="552"/>
      <c r="J1343" s="552"/>
      <c r="K1343" s="553"/>
      <c r="L1343" s="109">
        <f>L1344</f>
        <v>0</v>
      </c>
      <c r="M1343" s="89"/>
    </row>
    <row r="1344" spans="1:14" s="74" customFormat="1" ht="12.75" customHeight="1" x14ac:dyDescent="0.25">
      <c r="A1344" s="69"/>
      <c r="B1344" s="69"/>
      <c r="C1344" s="69"/>
      <c r="D1344" s="69"/>
      <c r="E1344" s="69"/>
      <c r="F1344" s="69"/>
      <c r="G1344" s="69"/>
      <c r="H1344" s="69"/>
      <c r="I1344" s="90"/>
      <c r="J1344" s="90"/>
      <c r="K1344" s="91"/>
      <c r="L1344" s="110"/>
      <c r="M1344" s="69"/>
    </row>
    <row r="1345" spans="1:14" s="74" customFormat="1" ht="12.75" customHeight="1" thickBot="1" x14ac:dyDescent="0.3">
      <c r="A1345" s="112" t="s">
        <v>34</v>
      </c>
      <c r="B1345" s="113"/>
      <c r="C1345" s="114"/>
      <c r="D1345" s="115"/>
      <c r="E1345" s="116"/>
      <c r="F1345" s="117"/>
      <c r="G1345" s="118"/>
      <c r="H1345" s="117"/>
      <c r="I1345" s="119"/>
      <c r="J1345" s="119"/>
      <c r="K1345" s="120"/>
      <c r="L1345" s="121">
        <f>L1339+L1341+L1343</f>
        <v>0</v>
      </c>
      <c r="M1345" s="204"/>
    </row>
    <row r="1346" spans="1:14" s="82" customFormat="1" ht="12.75" customHeight="1" x14ac:dyDescent="0.25">
      <c r="A1346" s="276"/>
      <c r="B1346" s="123"/>
      <c r="C1346" s="124"/>
      <c r="D1346" s="277"/>
      <c r="E1346" s="276"/>
      <c r="F1346" s="123"/>
      <c r="G1346" s="276"/>
      <c r="H1346" s="123"/>
      <c r="I1346" s="277"/>
      <c r="J1346" s="277"/>
      <c r="K1346" s="125"/>
      <c r="L1346" s="127"/>
      <c r="M1346" s="205"/>
    </row>
    <row r="1347" spans="1:14" s="82" customFormat="1" ht="12.75" customHeight="1" x14ac:dyDescent="0.25">
      <c r="A1347" s="558" t="s">
        <v>18</v>
      </c>
      <c r="B1347" s="558"/>
      <c r="C1347" s="558"/>
      <c r="D1347" s="558"/>
      <c r="E1347" s="558"/>
      <c r="F1347" s="558"/>
      <c r="G1347" s="560" t="s">
        <v>19</v>
      </c>
      <c r="H1347" s="560"/>
      <c r="I1347" s="128"/>
      <c r="J1347" s="128"/>
      <c r="K1347" s="129"/>
      <c r="L1347" s="550" t="s">
        <v>20</v>
      </c>
      <c r="M1347" s="550"/>
    </row>
    <row r="1348" spans="1:14" s="82" customFormat="1" ht="12.75" customHeight="1" x14ac:dyDescent="0.25">
      <c r="B1348" s="83"/>
      <c r="C1348" s="84"/>
      <c r="D1348" s="475"/>
      <c r="E1348" s="122"/>
      <c r="F1348" s="130"/>
      <c r="G1348" s="131"/>
      <c r="H1348" s="130"/>
      <c r="K1348" s="132"/>
      <c r="L1348" s="126"/>
      <c r="M1348" s="130"/>
    </row>
    <row r="1349" spans="1:14" s="82" customFormat="1" ht="12.75" customHeight="1" x14ac:dyDescent="0.25">
      <c r="A1349" s="558" t="s">
        <v>1246</v>
      </c>
      <c r="B1349" s="558"/>
      <c r="C1349" s="558"/>
      <c r="D1349" s="558"/>
      <c r="E1349" s="558"/>
      <c r="F1349" s="558"/>
      <c r="G1349" s="559" t="s">
        <v>36</v>
      </c>
      <c r="H1349" s="559"/>
      <c r="I1349" s="279"/>
      <c r="J1349" s="279"/>
      <c r="K1349" s="133"/>
      <c r="L1349" s="559" t="s">
        <v>37</v>
      </c>
      <c r="M1349" s="559"/>
    </row>
    <row r="1350" spans="1:14" s="82" customFormat="1" ht="12.75" customHeight="1" x14ac:dyDescent="0.25">
      <c r="A1350" s="558" t="s">
        <v>1247</v>
      </c>
      <c r="B1350" s="558"/>
      <c r="C1350" s="558"/>
      <c r="D1350" s="558"/>
      <c r="E1350" s="558"/>
      <c r="F1350" s="558"/>
      <c r="G1350" s="550" t="s">
        <v>39</v>
      </c>
      <c r="H1350" s="550"/>
      <c r="I1350" s="278"/>
      <c r="J1350" s="278"/>
      <c r="K1350" s="133"/>
      <c r="L1350" s="550" t="s">
        <v>40</v>
      </c>
      <c r="M1350" s="550"/>
    </row>
    <row r="1351" spans="1:14" s="74" customFormat="1" ht="12.75" customHeight="1" x14ac:dyDescent="0.25">
      <c r="A1351" s="277"/>
      <c r="B1351" s="277"/>
      <c r="C1351" s="277"/>
      <c r="D1351" s="277"/>
      <c r="E1351" s="277"/>
      <c r="F1351" s="277"/>
      <c r="G1351" s="278"/>
      <c r="H1351" s="208"/>
      <c r="I1351" s="278"/>
      <c r="J1351" s="278"/>
      <c r="K1351" s="133"/>
      <c r="L1351" s="126"/>
      <c r="M1351" s="208"/>
    </row>
    <row r="1352" spans="1:14" s="74" customFormat="1" ht="12.75" customHeight="1" x14ac:dyDescent="0.25">
      <c r="A1352" s="557" t="s">
        <v>14</v>
      </c>
      <c r="B1352" s="557"/>
      <c r="C1352" s="557"/>
      <c r="D1352" s="557"/>
      <c r="E1352" s="557"/>
      <c r="F1352" s="70"/>
      <c r="G1352" s="71"/>
      <c r="H1352" s="83"/>
      <c r="I1352" s="279"/>
      <c r="J1352" s="279"/>
      <c r="K1352" s="72"/>
      <c r="L1352" s="73"/>
      <c r="M1352" s="164"/>
    </row>
    <row r="1353" spans="1:14" s="74" customFormat="1" ht="12.75" customHeight="1" x14ac:dyDescent="0.25">
      <c r="A1353" s="75" t="s">
        <v>411</v>
      </c>
      <c r="B1353" s="76"/>
      <c r="C1353" s="77"/>
      <c r="D1353" s="138"/>
      <c r="E1353" s="174" t="s">
        <v>412</v>
      </c>
      <c r="F1353" s="76"/>
      <c r="G1353" s="75" t="s">
        <v>413</v>
      </c>
      <c r="H1353" s="209" t="s">
        <v>414</v>
      </c>
      <c r="I1353" s="79" t="s">
        <v>415</v>
      </c>
      <c r="J1353" s="75"/>
      <c r="K1353" s="80"/>
      <c r="L1353" s="81"/>
      <c r="M1353" s="209" t="s">
        <v>416</v>
      </c>
    </row>
    <row r="1354" spans="1:14" s="88" customFormat="1" ht="12.75" customHeight="1" x14ac:dyDescent="0.25">
      <c r="A1354" s="82"/>
      <c r="B1354" s="83"/>
      <c r="C1354" s="84"/>
      <c r="D1354" s="279"/>
      <c r="E1354" s="140"/>
      <c r="F1354" s="83"/>
      <c r="G1354" s="71"/>
      <c r="H1354" s="179"/>
      <c r="I1354" s="140"/>
      <c r="J1354" s="140"/>
      <c r="K1354" s="72"/>
      <c r="L1354" s="141"/>
      <c r="M1354" s="164"/>
    </row>
    <row r="1355" spans="1:14" s="74" customFormat="1" ht="12.75" customHeight="1" thickBot="1" x14ac:dyDescent="0.3">
      <c r="A1355" s="9" t="s">
        <v>2</v>
      </c>
      <c r="B1355" s="9" t="s">
        <v>3</v>
      </c>
      <c r="C1355" s="85" t="s">
        <v>4</v>
      </c>
      <c r="D1355" s="9" t="s">
        <v>5</v>
      </c>
      <c r="E1355" s="9" t="s">
        <v>6</v>
      </c>
      <c r="F1355" s="9" t="s">
        <v>7</v>
      </c>
      <c r="G1355" s="9" t="s">
        <v>8</v>
      </c>
      <c r="H1355" s="9" t="s">
        <v>9</v>
      </c>
      <c r="I1355" s="9" t="s">
        <v>22</v>
      </c>
      <c r="J1355" s="9" t="s">
        <v>10</v>
      </c>
      <c r="K1355" s="86" t="s">
        <v>11</v>
      </c>
      <c r="L1355" s="87" t="s">
        <v>12</v>
      </c>
      <c r="M1355" s="9" t="s">
        <v>13</v>
      </c>
    </row>
    <row r="1356" spans="1:14" s="93" customFormat="1" ht="12.75" customHeight="1" x14ac:dyDescent="0.25">
      <c r="A1356" s="551" t="s">
        <v>23</v>
      </c>
      <c r="B1356" s="552"/>
      <c r="C1356" s="552"/>
      <c r="D1356" s="552"/>
      <c r="E1356" s="552"/>
      <c r="F1356" s="552"/>
      <c r="G1356" s="552"/>
      <c r="H1356" s="552"/>
      <c r="I1356" s="552"/>
      <c r="J1356" s="552"/>
      <c r="K1356" s="553"/>
      <c r="L1356" s="309">
        <f>SUM(L1357:L1359)</f>
        <v>0</v>
      </c>
      <c r="M1356" s="89"/>
    </row>
    <row r="1357" spans="1:14" s="74" customFormat="1" ht="12.75" customHeight="1" x14ac:dyDescent="0.25">
      <c r="A1357" s="69"/>
      <c r="B1357" s="69"/>
      <c r="C1357" s="69"/>
      <c r="D1357" s="69"/>
      <c r="E1357" s="69"/>
      <c r="F1357" s="69"/>
      <c r="G1357" s="69"/>
      <c r="H1357" s="69"/>
      <c r="I1357" s="90"/>
      <c r="J1357" s="90"/>
      <c r="K1357" s="91"/>
      <c r="L1357" s="92"/>
      <c r="M1357" s="69"/>
      <c r="N1357" s="97"/>
    </row>
    <row r="1358" spans="1:14" s="74" customFormat="1" ht="12.75" customHeight="1" x14ac:dyDescent="0.25">
      <c r="A1358" s="69"/>
      <c r="B1358" s="69"/>
      <c r="C1358" s="69"/>
      <c r="D1358" s="69"/>
      <c r="E1358" s="69"/>
      <c r="F1358" s="69"/>
      <c r="G1358" s="69"/>
      <c r="H1358" s="69"/>
      <c r="I1358" s="90"/>
      <c r="J1358" s="90"/>
      <c r="K1358" s="91"/>
      <c r="L1358" s="92"/>
      <c r="M1358" s="69"/>
      <c r="N1358" s="97"/>
    </row>
    <row r="1359" spans="1:14" s="74" customFormat="1" ht="12.75" customHeight="1" thickBot="1" x14ac:dyDescent="0.3">
      <c r="A1359" s="69"/>
      <c r="B1359" s="69"/>
      <c r="C1359" s="69"/>
      <c r="D1359" s="69"/>
      <c r="E1359" s="69"/>
      <c r="F1359" s="69"/>
      <c r="G1359" s="69"/>
      <c r="H1359" s="69"/>
      <c r="I1359" s="90"/>
      <c r="J1359" s="90"/>
      <c r="K1359" s="91"/>
      <c r="L1359" s="92"/>
      <c r="M1359" s="69"/>
      <c r="N1359" s="97"/>
    </row>
    <row r="1360" spans="1:14" s="93" customFormat="1" ht="12.75" customHeight="1" x14ac:dyDescent="0.25">
      <c r="A1360" s="551" t="s">
        <v>25</v>
      </c>
      <c r="B1360" s="552"/>
      <c r="C1360" s="552"/>
      <c r="D1360" s="552"/>
      <c r="E1360" s="552"/>
      <c r="F1360" s="552"/>
      <c r="G1360" s="552"/>
      <c r="H1360" s="552"/>
      <c r="I1360" s="552"/>
      <c r="J1360" s="552"/>
      <c r="K1360" s="553"/>
      <c r="L1360" s="309">
        <f>SUM(L1361:L1362)</f>
        <v>0</v>
      </c>
      <c r="M1360" s="89"/>
    </row>
    <row r="1361" spans="1:13" s="74" customFormat="1" ht="12.75" customHeight="1" x14ac:dyDescent="0.25">
      <c r="A1361" s="69"/>
      <c r="B1361" s="69"/>
      <c r="C1361" s="69"/>
      <c r="D1361" s="69"/>
      <c r="E1361" s="69"/>
      <c r="F1361" s="69"/>
      <c r="G1361" s="69"/>
      <c r="H1361" s="69"/>
      <c r="I1361" s="90"/>
      <c r="J1361" s="90"/>
      <c r="K1361" s="91"/>
      <c r="L1361" s="92"/>
      <c r="M1361" s="69"/>
    </row>
    <row r="1362" spans="1:13" s="74" customFormat="1" ht="12.75" customHeight="1" x14ac:dyDescent="0.25">
      <c r="A1362" s="69"/>
      <c r="B1362" s="69"/>
      <c r="C1362" s="69"/>
      <c r="D1362" s="69"/>
      <c r="E1362" s="69"/>
      <c r="F1362" s="69"/>
      <c r="G1362" s="69"/>
      <c r="H1362" s="69"/>
      <c r="I1362" s="90"/>
      <c r="J1362" s="90"/>
      <c r="K1362" s="91"/>
      <c r="L1362" s="92"/>
      <c r="M1362" s="69"/>
    </row>
    <row r="1363" spans="1:13" s="93" customFormat="1" ht="12.75" customHeight="1" x14ac:dyDescent="0.25">
      <c r="A1363" s="554" t="s">
        <v>26</v>
      </c>
      <c r="B1363" s="555"/>
      <c r="C1363" s="555"/>
      <c r="D1363" s="555"/>
      <c r="E1363" s="555"/>
      <c r="F1363" s="555"/>
      <c r="G1363" s="555"/>
      <c r="H1363" s="555"/>
      <c r="I1363" s="555"/>
      <c r="J1363" s="555"/>
      <c r="K1363" s="556"/>
      <c r="L1363" s="327">
        <f>SUM(L1364:L1367)</f>
        <v>0</v>
      </c>
      <c r="M1363" s="89"/>
    </row>
    <row r="1364" spans="1:13" s="74" customFormat="1" ht="12.75" customHeight="1" x14ac:dyDescent="0.25">
      <c r="A1364" s="69"/>
      <c r="B1364" s="69"/>
      <c r="C1364" s="69"/>
      <c r="D1364" s="69"/>
      <c r="E1364" s="69"/>
      <c r="F1364" s="69"/>
      <c r="G1364" s="69"/>
      <c r="H1364" s="69"/>
      <c r="I1364" s="90"/>
      <c r="J1364" s="90"/>
      <c r="K1364" s="91"/>
      <c r="L1364" s="110"/>
      <c r="M1364" s="69"/>
    </row>
    <row r="1365" spans="1:13" s="74" customFormat="1" ht="12.75" customHeight="1" x14ac:dyDescent="0.25">
      <c r="A1365" s="69"/>
      <c r="B1365" s="69"/>
      <c r="C1365" s="69"/>
      <c r="D1365" s="69"/>
      <c r="E1365" s="69"/>
      <c r="F1365" s="69"/>
      <c r="G1365" s="69"/>
      <c r="H1365" s="69"/>
      <c r="I1365" s="90"/>
      <c r="J1365" s="90"/>
      <c r="K1365" s="91"/>
      <c r="L1365" s="110"/>
      <c r="M1365" s="69"/>
    </row>
    <row r="1366" spans="1:13" s="74" customFormat="1" ht="12.75" customHeight="1" x14ac:dyDescent="0.25">
      <c r="A1366" s="69"/>
      <c r="B1366" s="69"/>
      <c r="C1366" s="69"/>
      <c r="D1366" s="69"/>
      <c r="E1366" s="69"/>
      <c r="F1366" s="69"/>
      <c r="G1366" s="69"/>
      <c r="H1366" s="69"/>
      <c r="I1366" s="90"/>
      <c r="J1366" s="90"/>
      <c r="K1366" s="91"/>
      <c r="L1366" s="110"/>
      <c r="M1366" s="69"/>
    </row>
    <row r="1367" spans="1:13" s="74" customFormat="1" ht="12.75" customHeight="1" thickBot="1" x14ac:dyDescent="0.3">
      <c r="A1367" s="69"/>
      <c r="B1367" s="69"/>
      <c r="C1367" s="69"/>
      <c r="D1367" s="69"/>
      <c r="E1367" s="69"/>
      <c r="F1367" s="69"/>
      <c r="G1367" s="69"/>
      <c r="H1367" s="69"/>
      <c r="I1367" s="90"/>
      <c r="J1367" s="90"/>
      <c r="K1367" s="91"/>
      <c r="L1367" s="110"/>
      <c r="M1367" s="69"/>
    </row>
    <row r="1368" spans="1:13" s="93" customFormat="1" ht="12.75" customHeight="1" x14ac:dyDescent="0.25">
      <c r="A1368" s="551" t="s">
        <v>27</v>
      </c>
      <c r="B1368" s="552"/>
      <c r="C1368" s="552"/>
      <c r="D1368" s="552"/>
      <c r="E1368" s="552"/>
      <c r="F1368" s="552"/>
      <c r="G1368" s="552"/>
      <c r="H1368" s="552"/>
      <c r="I1368" s="552"/>
      <c r="J1368" s="552"/>
      <c r="K1368" s="553"/>
      <c r="L1368" s="309">
        <f>SUM(L1369:L1370)</f>
        <v>0</v>
      </c>
      <c r="M1368" s="89"/>
    </row>
    <row r="1369" spans="1:13" s="93" customFormat="1" ht="12.75" customHeight="1" x14ac:dyDescent="0.25">
      <c r="A1369" s="69"/>
      <c r="B1369" s="69"/>
      <c r="C1369" s="69"/>
      <c r="D1369" s="69"/>
      <c r="E1369" s="69"/>
      <c r="F1369" s="69"/>
      <c r="G1369" s="69"/>
      <c r="H1369" s="69"/>
      <c r="I1369" s="90"/>
      <c r="J1369" s="90"/>
      <c r="K1369" s="91"/>
      <c r="L1369" s="110"/>
      <c r="M1369" s="69"/>
    </row>
    <row r="1370" spans="1:13" s="93" customFormat="1" ht="12.75" customHeight="1" thickBot="1" x14ac:dyDescent="0.3">
      <c r="A1370" s="69"/>
      <c r="B1370" s="69"/>
      <c r="C1370" s="69"/>
      <c r="D1370" s="69"/>
      <c r="E1370" s="69"/>
      <c r="F1370" s="69"/>
      <c r="G1370" s="69"/>
      <c r="H1370" s="69"/>
      <c r="I1370" s="90"/>
      <c r="J1370" s="90"/>
      <c r="K1370" s="91"/>
      <c r="L1370" s="110"/>
      <c r="M1370" s="69"/>
    </row>
    <row r="1371" spans="1:13" s="93" customFormat="1" ht="12.75" customHeight="1" x14ac:dyDescent="0.25">
      <c r="A1371" s="551" t="s">
        <v>28</v>
      </c>
      <c r="B1371" s="552"/>
      <c r="C1371" s="552"/>
      <c r="D1371" s="552"/>
      <c r="E1371" s="552"/>
      <c r="F1371" s="552"/>
      <c r="G1371" s="552"/>
      <c r="H1371" s="552"/>
      <c r="I1371" s="552"/>
      <c r="J1371" s="552"/>
      <c r="K1371" s="553"/>
      <c r="L1371" s="309">
        <f>SUM(L1372:L1373)</f>
        <v>0</v>
      </c>
      <c r="M1371" s="89"/>
    </row>
    <row r="1372" spans="1:13" s="93" customFormat="1" ht="12.75" customHeight="1" x14ac:dyDescent="0.25">
      <c r="A1372" s="69"/>
      <c r="B1372" s="69"/>
      <c r="C1372" s="69"/>
      <c r="D1372" s="69"/>
      <c r="E1372" s="69"/>
      <c r="F1372" s="69"/>
      <c r="G1372" s="69"/>
      <c r="H1372" s="69"/>
      <c r="I1372" s="90"/>
      <c r="J1372" s="90"/>
      <c r="K1372" s="91"/>
      <c r="L1372" s="110"/>
      <c r="M1372" s="69"/>
    </row>
    <row r="1373" spans="1:13" s="93" customFormat="1" ht="12.75" customHeight="1" thickBot="1" x14ac:dyDescent="0.3">
      <c r="A1373" s="69"/>
      <c r="B1373" s="69"/>
      <c r="C1373" s="69"/>
      <c r="D1373" s="69"/>
      <c r="E1373" s="69"/>
      <c r="F1373" s="69"/>
      <c r="G1373" s="69"/>
      <c r="H1373" s="69"/>
      <c r="I1373" s="90"/>
      <c r="J1373" s="90"/>
      <c r="K1373" s="91"/>
      <c r="L1373" s="110"/>
      <c r="M1373" s="69"/>
    </row>
    <row r="1374" spans="1:13" s="93" customFormat="1" ht="12.75" customHeight="1" x14ac:dyDescent="0.25">
      <c r="A1374" s="551" t="s">
        <v>29</v>
      </c>
      <c r="B1374" s="552"/>
      <c r="C1374" s="552"/>
      <c r="D1374" s="552"/>
      <c r="E1374" s="552"/>
      <c r="F1374" s="552"/>
      <c r="G1374" s="552"/>
      <c r="H1374" s="552"/>
      <c r="I1374" s="552"/>
      <c r="J1374" s="552"/>
      <c r="K1374" s="553"/>
      <c r="L1374" s="309">
        <f>SUM(L1375)</f>
        <v>0</v>
      </c>
      <c r="M1374" s="89"/>
    </row>
    <row r="1375" spans="1:13" s="93" customFormat="1" ht="12.75" customHeight="1" thickBot="1" x14ac:dyDescent="0.3">
      <c r="A1375" s="69"/>
      <c r="B1375" s="69"/>
      <c r="C1375" s="69"/>
      <c r="D1375" s="69"/>
      <c r="E1375" s="69"/>
      <c r="F1375" s="69"/>
      <c r="G1375" s="69"/>
      <c r="H1375" s="69"/>
      <c r="I1375" s="90"/>
      <c r="J1375" s="90"/>
      <c r="K1375" s="91"/>
      <c r="L1375" s="110"/>
      <c r="M1375" s="69"/>
    </row>
    <row r="1376" spans="1:13" s="93" customFormat="1" ht="12.75" customHeight="1" x14ac:dyDescent="0.25">
      <c r="A1376" s="551" t="s">
        <v>31</v>
      </c>
      <c r="B1376" s="552"/>
      <c r="C1376" s="552"/>
      <c r="D1376" s="552"/>
      <c r="E1376" s="552"/>
      <c r="F1376" s="552"/>
      <c r="G1376" s="552"/>
      <c r="H1376" s="552"/>
      <c r="I1376" s="552"/>
      <c r="J1376" s="552"/>
      <c r="K1376" s="553"/>
      <c r="L1376" s="381">
        <f>SUM(L1377:L1379)</f>
        <v>0</v>
      </c>
      <c r="M1376" s="89"/>
    </row>
    <row r="1377" spans="1:13" s="93" customFormat="1" ht="12.75" customHeight="1" x14ac:dyDescent="0.25">
      <c r="A1377" s="69"/>
      <c r="B1377" s="69"/>
      <c r="C1377" s="69"/>
      <c r="D1377" s="69"/>
      <c r="E1377" s="69"/>
      <c r="F1377" s="69"/>
      <c r="G1377" s="69"/>
      <c r="H1377" s="69"/>
      <c r="I1377" s="90"/>
      <c r="J1377" s="90"/>
      <c r="K1377" s="91"/>
      <c r="L1377" s="110"/>
      <c r="M1377" s="69"/>
    </row>
    <row r="1378" spans="1:13" s="93" customFormat="1" ht="12.75" customHeight="1" x14ac:dyDescent="0.25">
      <c r="A1378" s="69"/>
      <c r="B1378" s="69"/>
      <c r="C1378" s="69"/>
      <c r="D1378" s="69"/>
      <c r="E1378" s="69"/>
      <c r="F1378" s="69"/>
      <c r="G1378" s="69"/>
      <c r="H1378" s="69"/>
      <c r="I1378" s="90"/>
      <c r="J1378" s="90"/>
      <c r="K1378" s="91"/>
      <c r="L1378" s="110"/>
      <c r="M1378" s="69"/>
    </row>
    <row r="1379" spans="1:13" s="93" customFormat="1" ht="12.75" customHeight="1" thickBot="1" x14ac:dyDescent="0.3">
      <c r="A1379" s="69"/>
      <c r="B1379" s="69"/>
      <c r="C1379" s="69"/>
      <c r="D1379" s="69"/>
      <c r="E1379" s="69"/>
      <c r="F1379" s="69"/>
      <c r="G1379" s="69"/>
      <c r="H1379" s="69"/>
      <c r="I1379" s="90"/>
      <c r="J1379" s="90"/>
      <c r="K1379" s="91"/>
      <c r="L1379" s="110"/>
      <c r="M1379" s="69"/>
    </row>
    <row r="1380" spans="1:13" s="93" customFormat="1" ht="12.75" customHeight="1" x14ac:dyDescent="0.25">
      <c r="A1380" s="551" t="s">
        <v>32</v>
      </c>
      <c r="B1380" s="552"/>
      <c r="C1380" s="552"/>
      <c r="D1380" s="552"/>
      <c r="E1380" s="552"/>
      <c r="F1380" s="552"/>
      <c r="G1380" s="552"/>
      <c r="H1380" s="552"/>
      <c r="I1380" s="552"/>
      <c r="J1380" s="552"/>
      <c r="K1380" s="553"/>
      <c r="L1380" s="381">
        <f>SUM(L1381:L1383)</f>
        <v>0</v>
      </c>
      <c r="M1380" s="89"/>
    </row>
    <row r="1381" spans="1:13" s="93" customFormat="1" ht="12.75" customHeight="1" x14ac:dyDescent="0.25">
      <c r="A1381" s="69"/>
      <c r="B1381" s="69"/>
      <c r="C1381" s="69"/>
      <c r="D1381" s="69"/>
      <c r="E1381" s="69"/>
      <c r="F1381" s="69"/>
      <c r="G1381" s="69"/>
      <c r="H1381" s="69"/>
      <c r="I1381" s="90"/>
      <c r="J1381" s="90"/>
      <c r="K1381" s="91"/>
      <c r="L1381" s="110"/>
      <c r="M1381" s="69"/>
    </row>
    <row r="1382" spans="1:13" s="93" customFormat="1" ht="12.75" customHeight="1" x14ac:dyDescent="0.25">
      <c r="A1382" s="69"/>
      <c r="B1382" s="69"/>
      <c r="C1382" s="69"/>
      <c r="D1382" s="69"/>
      <c r="E1382" s="69"/>
      <c r="F1382" s="69"/>
      <c r="G1382" s="69"/>
      <c r="H1382" s="69"/>
      <c r="I1382" s="90"/>
      <c r="J1382" s="90"/>
      <c r="K1382" s="91"/>
      <c r="L1382" s="110"/>
      <c r="M1382" s="69"/>
    </row>
    <row r="1383" spans="1:13" s="74" customFormat="1" ht="12.75" customHeight="1" x14ac:dyDescent="0.25">
      <c r="A1383" s="69"/>
      <c r="B1383" s="69"/>
      <c r="C1383" s="69"/>
      <c r="D1383" s="69"/>
      <c r="E1383" s="69"/>
      <c r="F1383" s="69"/>
      <c r="G1383" s="69"/>
      <c r="H1383" s="69"/>
      <c r="I1383" s="90"/>
      <c r="J1383" s="90"/>
      <c r="K1383" s="91"/>
      <c r="L1383" s="110"/>
      <c r="M1383" s="69"/>
    </row>
    <row r="1384" spans="1:13" s="74" customFormat="1" ht="12.75" customHeight="1" thickBot="1" x14ac:dyDescent="0.3">
      <c r="A1384" s="112" t="s">
        <v>34</v>
      </c>
      <c r="B1384" s="113"/>
      <c r="C1384" s="114"/>
      <c r="D1384" s="115"/>
      <c r="E1384" s="116"/>
      <c r="F1384" s="117"/>
      <c r="G1384" s="118"/>
      <c r="H1384" s="117"/>
      <c r="I1384" s="119"/>
      <c r="J1384" s="119"/>
      <c r="K1384" s="120"/>
      <c r="L1384" s="121">
        <f>L1356+L1360+L1363+L1368+L1371+L1374+L1376+L1380</f>
        <v>0</v>
      </c>
      <c r="M1384" s="204"/>
    </row>
    <row r="1385" spans="1:13" s="82" customFormat="1" ht="12.75" customHeight="1" x14ac:dyDescent="0.25">
      <c r="A1385" s="276"/>
      <c r="B1385" s="123"/>
      <c r="C1385" s="124"/>
      <c r="D1385" s="277"/>
      <c r="E1385" s="276"/>
      <c r="F1385" s="123"/>
      <c r="G1385" s="276"/>
      <c r="H1385" s="123"/>
      <c r="I1385" s="277"/>
      <c r="J1385" s="277"/>
      <c r="K1385" s="125"/>
      <c r="L1385" s="127"/>
      <c r="M1385" s="205"/>
    </row>
    <row r="1386" spans="1:13" s="82" customFormat="1" ht="12.75" customHeight="1" x14ac:dyDescent="0.25">
      <c r="A1386" s="558" t="s">
        <v>18</v>
      </c>
      <c r="B1386" s="558"/>
      <c r="C1386" s="558"/>
      <c r="D1386" s="558"/>
      <c r="E1386" s="558"/>
      <c r="F1386" s="558"/>
      <c r="G1386" s="560" t="s">
        <v>19</v>
      </c>
      <c r="H1386" s="560"/>
      <c r="I1386" s="128"/>
      <c r="J1386" s="128"/>
      <c r="K1386" s="129"/>
      <c r="L1386" s="550" t="s">
        <v>20</v>
      </c>
      <c r="M1386" s="550"/>
    </row>
    <row r="1387" spans="1:13" s="82" customFormat="1" ht="12.75" customHeight="1" x14ac:dyDescent="0.25">
      <c r="B1387" s="83"/>
      <c r="C1387" s="84"/>
      <c r="D1387" s="475"/>
      <c r="E1387" s="122"/>
      <c r="F1387" s="130"/>
      <c r="G1387" s="131"/>
      <c r="H1387" s="130"/>
      <c r="K1387" s="132"/>
      <c r="L1387" s="126"/>
      <c r="M1387" s="130"/>
    </row>
    <row r="1388" spans="1:13" s="82" customFormat="1" ht="12.75" customHeight="1" x14ac:dyDescent="0.25">
      <c r="A1388" s="558" t="s">
        <v>1246</v>
      </c>
      <c r="B1388" s="558"/>
      <c r="C1388" s="558"/>
      <c r="D1388" s="558"/>
      <c r="E1388" s="558"/>
      <c r="F1388" s="558"/>
      <c r="G1388" s="559" t="s">
        <v>36</v>
      </c>
      <c r="H1388" s="559"/>
      <c r="I1388" s="279"/>
      <c r="J1388" s="279"/>
      <c r="K1388" s="133"/>
      <c r="L1388" s="559" t="s">
        <v>37</v>
      </c>
      <c r="M1388" s="559"/>
    </row>
    <row r="1389" spans="1:13" s="82" customFormat="1" ht="12.75" customHeight="1" x14ac:dyDescent="0.25">
      <c r="A1389" s="558" t="s">
        <v>1247</v>
      </c>
      <c r="B1389" s="558"/>
      <c r="C1389" s="558"/>
      <c r="D1389" s="558"/>
      <c r="E1389" s="558"/>
      <c r="F1389" s="558"/>
      <c r="G1389" s="550" t="s">
        <v>39</v>
      </c>
      <c r="H1389" s="550"/>
      <c r="I1389" s="278"/>
      <c r="J1389" s="278"/>
      <c r="K1389" s="133"/>
      <c r="L1389" s="550" t="s">
        <v>40</v>
      </c>
      <c r="M1389" s="550"/>
    </row>
    <row r="1390" spans="1:13" s="74" customFormat="1" ht="12.75" customHeight="1" x14ac:dyDescent="0.25">
      <c r="A1390" s="277"/>
      <c r="B1390" s="277"/>
      <c r="C1390" s="277"/>
      <c r="D1390" s="277"/>
      <c r="E1390" s="277"/>
      <c r="F1390" s="277"/>
      <c r="G1390" s="278"/>
      <c r="H1390" s="208"/>
      <c r="I1390" s="278"/>
      <c r="J1390" s="278"/>
      <c r="K1390" s="133"/>
      <c r="L1390" s="126"/>
      <c r="M1390" s="208"/>
    </row>
    <row r="1391" spans="1:13" s="74" customFormat="1" ht="12.75" customHeight="1" x14ac:dyDescent="0.25">
      <c r="A1391" s="557" t="s">
        <v>14</v>
      </c>
      <c r="B1391" s="557"/>
      <c r="C1391" s="557"/>
      <c r="D1391" s="557"/>
      <c r="E1391" s="557"/>
      <c r="F1391" s="70"/>
      <c r="G1391" s="71"/>
      <c r="H1391" s="83"/>
      <c r="I1391" s="279"/>
      <c r="J1391" s="279"/>
      <c r="K1391" s="72"/>
      <c r="L1391" s="73"/>
      <c r="M1391" s="164"/>
    </row>
    <row r="1392" spans="1:13" s="74" customFormat="1" ht="12.75" customHeight="1" x14ac:dyDescent="0.25">
      <c r="A1392" s="75" t="s">
        <v>406</v>
      </c>
      <c r="B1392" s="76"/>
      <c r="C1392" s="77"/>
      <c r="D1392" s="138"/>
      <c r="E1392" s="174" t="s">
        <v>417</v>
      </c>
      <c r="F1392" s="76"/>
      <c r="G1392" s="75" t="s">
        <v>418</v>
      </c>
      <c r="H1392" s="209" t="s">
        <v>419</v>
      </c>
      <c r="I1392" s="79" t="s">
        <v>390</v>
      </c>
      <c r="J1392" s="75"/>
      <c r="K1392" s="80"/>
      <c r="L1392" s="81"/>
      <c r="M1392" s="209" t="s">
        <v>420</v>
      </c>
    </row>
    <row r="1393" spans="1:14" s="88" customFormat="1" ht="12.75" customHeight="1" x14ac:dyDescent="0.25">
      <c r="A1393" s="82"/>
      <c r="B1393" s="83"/>
      <c r="C1393" s="84"/>
      <c r="D1393" s="279"/>
      <c r="E1393" s="74"/>
      <c r="F1393" s="83"/>
      <c r="G1393" s="71"/>
      <c r="H1393" s="179"/>
      <c r="I1393" s="140"/>
      <c r="J1393" s="140"/>
      <c r="K1393" s="72"/>
      <c r="L1393" s="141"/>
      <c r="M1393" s="164"/>
    </row>
    <row r="1394" spans="1:14" s="74" customFormat="1" ht="12.75" customHeight="1" thickBot="1" x14ac:dyDescent="0.3">
      <c r="A1394" s="9" t="s">
        <v>2</v>
      </c>
      <c r="B1394" s="9" t="s">
        <v>3</v>
      </c>
      <c r="C1394" s="85" t="s">
        <v>4</v>
      </c>
      <c r="D1394" s="9" t="s">
        <v>5</v>
      </c>
      <c r="E1394" s="9" t="s">
        <v>6</v>
      </c>
      <c r="F1394" s="9" t="s">
        <v>7</v>
      </c>
      <c r="G1394" s="9" t="s">
        <v>8</v>
      </c>
      <c r="H1394" s="9" t="s">
        <v>9</v>
      </c>
      <c r="I1394" s="9" t="s">
        <v>22</v>
      </c>
      <c r="J1394" s="9" t="s">
        <v>10</v>
      </c>
      <c r="K1394" s="86" t="s">
        <v>11</v>
      </c>
      <c r="L1394" s="87" t="s">
        <v>12</v>
      </c>
      <c r="M1394" s="9" t="s">
        <v>13</v>
      </c>
    </row>
    <row r="1395" spans="1:14" s="93" customFormat="1" ht="12.75" customHeight="1" x14ac:dyDescent="0.25">
      <c r="A1395" s="551" t="s">
        <v>26</v>
      </c>
      <c r="B1395" s="552"/>
      <c r="C1395" s="552"/>
      <c r="D1395" s="552"/>
      <c r="E1395" s="552"/>
      <c r="F1395" s="552"/>
      <c r="G1395" s="552"/>
      <c r="H1395" s="552"/>
      <c r="I1395" s="552"/>
      <c r="J1395" s="552"/>
      <c r="K1395" s="553"/>
      <c r="L1395" s="109">
        <f>L1396</f>
        <v>0</v>
      </c>
      <c r="M1395" s="89"/>
    </row>
    <row r="1396" spans="1:14" s="74" customFormat="1" ht="12.75" customHeight="1" x14ac:dyDescent="0.25">
      <c r="A1396" s="146"/>
      <c r="B1396" s="146"/>
      <c r="C1396" s="146"/>
      <c r="D1396" s="146"/>
      <c r="E1396" s="146"/>
      <c r="F1396" s="146"/>
      <c r="G1396" s="146"/>
      <c r="H1396" s="146"/>
      <c r="I1396" s="146"/>
      <c r="J1396" s="146"/>
      <c r="K1396" s="91"/>
      <c r="L1396" s="92"/>
      <c r="M1396" s="69"/>
      <c r="N1396" s="97"/>
    </row>
    <row r="1397" spans="1:14" s="74" customFormat="1" ht="12.75" customHeight="1" thickBot="1" x14ac:dyDescent="0.3">
      <c r="A1397" s="551" t="s">
        <v>27</v>
      </c>
      <c r="B1397" s="552"/>
      <c r="C1397" s="552"/>
      <c r="D1397" s="552"/>
      <c r="E1397" s="552"/>
      <c r="F1397" s="552"/>
      <c r="G1397" s="552"/>
      <c r="H1397" s="552"/>
      <c r="I1397" s="552"/>
      <c r="J1397" s="552"/>
      <c r="K1397" s="553"/>
      <c r="L1397" s="95">
        <f>SUM(L1398:L1399)</f>
        <v>0</v>
      </c>
      <c r="M1397" s="96"/>
      <c r="N1397" s="97"/>
    </row>
    <row r="1398" spans="1:14" s="93" customFormat="1" ht="12.75" customHeight="1" x14ac:dyDescent="0.25">
      <c r="A1398" s="146"/>
      <c r="B1398" s="146"/>
      <c r="C1398" s="146"/>
      <c r="D1398" s="146"/>
      <c r="E1398" s="146"/>
      <c r="F1398" s="146"/>
      <c r="G1398" s="146"/>
      <c r="H1398" s="146"/>
      <c r="I1398" s="166"/>
      <c r="J1398" s="166"/>
      <c r="K1398" s="91"/>
      <c r="L1398" s="92"/>
      <c r="M1398" s="69"/>
      <c r="N1398" s="261"/>
    </row>
    <row r="1399" spans="1:14" s="93" customFormat="1" ht="12.75" customHeight="1" thickBot="1" x14ac:dyDescent="0.3">
      <c r="A1399" s="146"/>
      <c r="B1399" s="146"/>
      <c r="C1399" s="146"/>
      <c r="D1399" s="146"/>
      <c r="E1399" s="146"/>
      <c r="F1399" s="146"/>
      <c r="G1399" s="146"/>
      <c r="H1399" s="146"/>
      <c r="I1399" s="166"/>
      <c r="J1399" s="166"/>
      <c r="K1399" s="91"/>
      <c r="L1399" s="92"/>
      <c r="M1399" s="69"/>
      <c r="N1399" s="261"/>
    </row>
    <row r="1400" spans="1:14" s="93" customFormat="1" ht="12.75" customHeight="1" x14ac:dyDescent="0.25">
      <c r="A1400" s="551" t="s">
        <v>28</v>
      </c>
      <c r="B1400" s="552"/>
      <c r="C1400" s="552"/>
      <c r="D1400" s="552"/>
      <c r="E1400" s="552"/>
      <c r="F1400" s="552"/>
      <c r="G1400" s="552"/>
      <c r="H1400" s="552"/>
      <c r="I1400" s="552"/>
      <c r="J1400" s="552"/>
      <c r="K1400" s="553"/>
      <c r="L1400" s="109">
        <f>L1401</f>
        <v>0</v>
      </c>
      <c r="M1400" s="89"/>
    </row>
    <row r="1401" spans="1:14" s="74" customFormat="1" ht="12.75" customHeight="1" x14ac:dyDescent="0.25">
      <c r="A1401" s="146"/>
      <c r="B1401" s="146"/>
      <c r="C1401" s="146"/>
      <c r="D1401" s="146"/>
      <c r="E1401" s="146"/>
      <c r="F1401" s="146"/>
      <c r="G1401" s="146"/>
      <c r="H1401" s="146"/>
      <c r="I1401" s="146"/>
      <c r="J1401" s="146"/>
      <c r="K1401" s="91"/>
      <c r="L1401" s="92"/>
      <c r="M1401" s="69"/>
    </row>
    <row r="1402" spans="1:14" s="74" customFormat="1" ht="12.75" customHeight="1" thickBot="1" x14ac:dyDescent="0.3">
      <c r="A1402" s="112" t="s">
        <v>34</v>
      </c>
      <c r="B1402" s="113"/>
      <c r="C1402" s="114"/>
      <c r="D1402" s="115"/>
      <c r="E1402" s="116"/>
      <c r="F1402" s="117"/>
      <c r="G1402" s="118"/>
      <c r="H1402" s="117"/>
      <c r="I1402" s="119"/>
      <c r="J1402" s="119"/>
      <c r="K1402" s="120"/>
      <c r="L1402" s="121">
        <f>SUM(L1400:L1401)</f>
        <v>0</v>
      </c>
      <c r="M1402" s="204"/>
    </row>
    <row r="1403" spans="1:14" s="82" customFormat="1" ht="12.75" customHeight="1" x14ac:dyDescent="0.25">
      <c r="A1403" s="276"/>
      <c r="B1403" s="123"/>
      <c r="C1403" s="124"/>
      <c r="D1403" s="277"/>
      <c r="E1403" s="276"/>
      <c r="F1403" s="123"/>
      <c r="G1403" s="276"/>
      <c r="H1403" s="123"/>
      <c r="I1403" s="277"/>
      <c r="J1403" s="277"/>
      <c r="K1403" s="125"/>
      <c r="L1403" s="127"/>
      <c r="M1403" s="205"/>
    </row>
    <row r="1404" spans="1:14" s="82" customFormat="1" ht="12.75" customHeight="1" x14ac:dyDescent="0.25">
      <c r="A1404" s="558" t="s">
        <v>18</v>
      </c>
      <c r="B1404" s="558"/>
      <c r="C1404" s="558"/>
      <c r="D1404" s="558"/>
      <c r="E1404" s="558"/>
      <c r="F1404" s="558"/>
      <c r="G1404" s="560" t="s">
        <v>19</v>
      </c>
      <c r="H1404" s="560"/>
      <c r="I1404" s="128"/>
      <c r="J1404" s="128"/>
      <c r="K1404" s="129"/>
      <c r="L1404" s="550" t="s">
        <v>20</v>
      </c>
      <c r="M1404" s="550"/>
    </row>
    <row r="1405" spans="1:14" s="82" customFormat="1" ht="12.75" customHeight="1" x14ac:dyDescent="0.25">
      <c r="B1405" s="83"/>
      <c r="C1405" s="84"/>
      <c r="D1405" s="475"/>
      <c r="E1405" s="122"/>
      <c r="F1405" s="130"/>
      <c r="G1405" s="131"/>
      <c r="H1405" s="130"/>
      <c r="K1405" s="132"/>
      <c r="L1405" s="126"/>
      <c r="M1405" s="130"/>
    </row>
    <row r="1406" spans="1:14" s="82" customFormat="1" ht="12.75" customHeight="1" x14ac:dyDescent="0.25">
      <c r="A1406" s="558" t="s">
        <v>1246</v>
      </c>
      <c r="B1406" s="558"/>
      <c r="C1406" s="558"/>
      <c r="D1406" s="558"/>
      <c r="E1406" s="558"/>
      <c r="F1406" s="558"/>
      <c r="G1406" s="559" t="s">
        <v>36</v>
      </c>
      <c r="H1406" s="559"/>
      <c r="I1406" s="279"/>
      <c r="J1406" s="279"/>
      <c r="K1406" s="133"/>
      <c r="L1406" s="559" t="s">
        <v>37</v>
      </c>
      <c r="M1406" s="559"/>
    </row>
    <row r="1407" spans="1:14" s="82" customFormat="1" ht="12.75" customHeight="1" x14ac:dyDescent="0.25">
      <c r="A1407" s="558" t="s">
        <v>1247</v>
      </c>
      <c r="B1407" s="558"/>
      <c r="C1407" s="558"/>
      <c r="D1407" s="558"/>
      <c r="E1407" s="558"/>
      <c r="F1407" s="558"/>
      <c r="G1407" s="550" t="s">
        <v>39</v>
      </c>
      <c r="H1407" s="550"/>
      <c r="I1407" s="278"/>
      <c r="J1407" s="278"/>
      <c r="K1407" s="133"/>
      <c r="L1407" s="550" t="s">
        <v>40</v>
      </c>
      <c r="M1407" s="550"/>
    </row>
    <row r="1408" spans="1:14" s="74" customFormat="1" ht="12.75" customHeight="1" x14ac:dyDescent="0.25">
      <c r="A1408" s="277"/>
      <c r="B1408" s="277"/>
      <c r="C1408" s="277"/>
      <c r="D1408" s="277"/>
      <c r="E1408" s="277"/>
      <c r="F1408" s="277"/>
      <c r="G1408" s="278"/>
      <c r="H1408" s="208"/>
      <c r="I1408" s="278"/>
      <c r="J1408" s="278"/>
      <c r="K1408" s="133"/>
      <c r="L1408" s="126"/>
      <c r="M1408" s="208"/>
    </row>
    <row r="1409" spans="1:13" s="74" customFormat="1" ht="12.75" customHeight="1" x14ac:dyDescent="0.25">
      <c r="A1409" s="557" t="s">
        <v>14</v>
      </c>
      <c r="B1409" s="557"/>
      <c r="C1409" s="557"/>
      <c r="D1409" s="557"/>
      <c r="E1409" s="557"/>
      <c r="F1409" s="70"/>
      <c r="G1409" s="71"/>
      <c r="H1409" s="83"/>
      <c r="I1409" s="279"/>
      <c r="J1409" s="279"/>
      <c r="K1409" s="72"/>
      <c r="L1409" s="73"/>
      <c r="M1409" s="164"/>
    </row>
    <row r="1410" spans="1:13" s="74" customFormat="1" ht="12.75" customHeight="1" x14ac:dyDescent="0.25">
      <c r="A1410" s="79" t="s">
        <v>606</v>
      </c>
      <c r="B1410" s="76"/>
      <c r="C1410" s="77"/>
      <c r="D1410" s="79"/>
      <c r="E1410" s="348" t="s">
        <v>647</v>
      </c>
      <c r="F1410" s="76"/>
      <c r="G1410" s="75" t="s">
        <v>291</v>
      </c>
      <c r="H1410" s="203" t="s">
        <v>421</v>
      </c>
      <c r="I1410" s="75" t="s">
        <v>422</v>
      </c>
      <c r="J1410" s="79"/>
      <c r="K1410" s="80"/>
      <c r="L1410" s="81"/>
      <c r="M1410" s="209" t="s">
        <v>423</v>
      </c>
    </row>
    <row r="1411" spans="1:13" s="88" customFormat="1" ht="12.75" customHeight="1" x14ac:dyDescent="0.25">
      <c r="A1411" s="82"/>
      <c r="B1411" s="83"/>
      <c r="C1411" s="84"/>
      <c r="D1411" s="279"/>
      <c r="E1411" s="140"/>
      <c r="F1411" s="83"/>
      <c r="G1411" s="71"/>
      <c r="H1411" s="179"/>
      <c r="I1411" s="140"/>
      <c r="J1411" s="140"/>
      <c r="K1411" s="72"/>
      <c r="L1411" s="141"/>
      <c r="M1411" s="164"/>
    </row>
    <row r="1412" spans="1:13" s="74" customFormat="1" ht="54.75" customHeight="1" thickBot="1" x14ac:dyDescent="0.3">
      <c r="A1412" s="9" t="s">
        <v>2</v>
      </c>
      <c r="B1412" s="9" t="s">
        <v>3</v>
      </c>
      <c r="C1412" s="85" t="s">
        <v>4</v>
      </c>
      <c r="D1412" s="9" t="s">
        <v>5</v>
      </c>
      <c r="E1412" s="9" t="s">
        <v>6</v>
      </c>
      <c r="F1412" s="9" t="s">
        <v>7</v>
      </c>
      <c r="G1412" s="9" t="s">
        <v>8</v>
      </c>
      <c r="H1412" s="9" t="s">
        <v>9</v>
      </c>
      <c r="I1412" s="9" t="s">
        <v>22</v>
      </c>
      <c r="J1412" s="9" t="s">
        <v>10</v>
      </c>
      <c r="K1412" s="86" t="s">
        <v>11</v>
      </c>
      <c r="L1412" s="87" t="s">
        <v>12</v>
      </c>
      <c r="M1412" s="9" t="s">
        <v>13</v>
      </c>
    </row>
    <row r="1413" spans="1:13" s="93" customFormat="1" ht="12.75" customHeight="1" x14ac:dyDescent="0.25">
      <c r="A1413" s="551" t="s">
        <v>1252</v>
      </c>
      <c r="B1413" s="552"/>
      <c r="C1413" s="552"/>
      <c r="D1413" s="552"/>
      <c r="E1413" s="552"/>
      <c r="F1413" s="552"/>
      <c r="G1413" s="552"/>
      <c r="H1413" s="552"/>
      <c r="I1413" s="552"/>
      <c r="J1413" s="552"/>
      <c r="K1413" s="553"/>
      <c r="L1413" s="109">
        <f>SUM(L1414:L1418)</f>
        <v>795.98</v>
      </c>
      <c r="M1413" s="89"/>
    </row>
    <row r="1414" spans="1:13" s="74" customFormat="1" ht="97.5" customHeight="1" x14ac:dyDescent="0.25">
      <c r="A1414" s="69" t="s">
        <v>679</v>
      </c>
      <c r="B1414" s="69">
        <v>5</v>
      </c>
      <c r="C1414" s="69">
        <v>22</v>
      </c>
      <c r="D1414" s="69" t="s">
        <v>1257</v>
      </c>
      <c r="E1414" s="69"/>
      <c r="F1414" s="69" t="s">
        <v>1162</v>
      </c>
      <c r="G1414" s="69" t="s">
        <v>1260</v>
      </c>
      <c r="H1414" s="69" t="s">
        <v>1197</v>
      </c>
      <c r="I1414" s="90">
        <v>43578</v>
      </c>
      <c r="J1414" s="90">
        <v>43578</v>
      </c>
      <c r="K1414" s="91">
        <v>956</v>
      </c>
      <c r="L1414" s="110">
        <v>411.99</v>
      </c>
      <c r="M1414" s="69" t="s">
        <v>1261</v>
      </c>
    </row>
    <row r="1415" spans="1:13" s="74" customFormat="1" ht="48.75" customHeight="1" x14ac:dyDescent="0.25">
      <c r="A1415" s="69" t="s">
        <v>679</v>
      </c>
      <c r="B1415" s="69">
        <v>5</v>
      </c>
      <c r="C1415" s="69">
        <v>30</v>
      </c>
      <c r="D1415" s="69" t="s">
        <v>1313</v>
      </c>
      <c r="E1415" s="69"/>
      <c r="F1415" s="69" t="s">
        <v>684</v>
      </c>
      <c r="G1415" s="69" t="s">
        <v>1314</v>
      </c>
      <c r="H1415" s="69" t="s">
        <v>1315</v>
      </c>
      <c r="I1415" s="90">
        <v>43602</v>
      </c>
      <c r="J1415" s="90">
        <v>43602</v>
      </c>
      <c r="K1415" s="91">
        <v>15108</v>
      </c>
      <c r="L1415" s="110">
        <v>383.99</v>
      </c>
      <c r="M1415" s="69" t="s">
        <v>1316</v>
      </c>
    </row>
    <row r="1416" spans="1:13" s="74" customFormat="1" ht="13.5" customHeight="1" x14ac:dyDescent="0.25">
      <c r="A1416" s="69"/>
      <c r="B1416" s="69"/>
      <c r="C1416" s="69"/>
      <c r="D1416" s="69"/>
      <c r="E1416" s="69"/>
      <c r="F1416" s="69"/>
      <c r="G1416" s="69"/>
      <c r="H1416" s="69"/>
      <c r="I1416" s="90"/>
      <c r="J1416" s="90"/>
      <c r="K1416" s="91"/>
      <c r="L1416" s="110"/>
      <c r="M1416" s="69"/>
    </row>
    <row r="1417" spans="1:13" s="74" customFormat="1" ht="12.75" customHeight="1" x14ac:dyDescent="0.25">
      <c r="A1417" s="69"/>
      <c r="B1417" s="69"/>
      <c r="C1417" s="69"/>
      <c r="D1417" s="69"/>
      <c r="E1417" s="69"/>
      <c r="F1417" s="69"/>
      <c r="G1417" s="69"/>
      <c r="H1417" s="69"/>
      <c r="I1417" s="90"/>
      <c r="J1417" s="90"/>
      <c r="K1417" s="91"/>
      <c r="L1417" s="110"/>
      <c r="M1417" s="69"/>
    </row>
    <row r="1418" spans="1:13" s="74" customFormat="1" ht="12.75" customHeight="1" x14ac:dyDescent="0.25">
      <c r="A1418" s="69"/>
      <c r="B1418" s="69"/>
      <c r="C1418" s="69"/>
      <c r="D1418" s="69"/>
      <c r="E1418" s="69"/>
      <c r="F1418" s="69"/>
      <c r="G1418" s="69"/>
      <c r="H1418" s="69"/>
      <c r="I1418" s="90"/>
      <c r="J1418" s="90"/>
      <c r="K1418" s="91"/>
      <c r="L1418" s="110"/>
      <c r="M1418" s="69"/>
    </row>
    <row r="1419" spans="1:13" s="93" customFormat="1" ht="12.75" customHeight="1" x14ac:dyDescent="0.25">
      <c r="A1419" s="554" t="s">
        <v>640</v>
      </c>
      <c r="B1419" s="555"/>
      <c r="C1419" s="555"/>
      <c r="D1419" s="555"/>
      <c r="E1419" s="555"/>
      <c r="F1419" s="555"/>
      <c r="G1419" s="555"/>
      <c r="H1419" s="555"/>
      <c r="I1419" s="555"/>
      <c r="J1419" s="555"/>
      <c r="K1419" s="556"/>
      <c r="L1419" s="327">
        <f>SUM(L1420:L1425)</f>
        <v>0</v>
      </c>
      <c r="M1419" s="89"/>
    </row>
    <row r="1420" spans="1:13" s="93" customFormat="1" ht="12.75" customHeight="1" x14ac:dyDescent="0.25">
      <c r="A1420" s="69"/>
      <c r="B1420" s="69"/>
      <c r="C1420" s="69"/>
      <c r="D1420" s="69"/>
      <c r="E1420" s="69"/>
      <c r="F1420" s="69"/>
      <c r="G1420" s="69"/>
      <c r="H1420" s="69"/>
      <c r="I1420" s="90"/>
      <c r="J1420" s="90"/>
      <c r="K1420" s="91"/>
      <c r="L1420" s="92"/>
      <c r="M1420" s="69"/>
    </row>
    <row r="1421" spans="1:13" s="93" customFormat="1" ht="12.75" customHeight="1" x14ac:dyDescent="0.25">
      <c r="A1421" s="69"/>
      <c r="B1421" s="69"/>
      <c r="C1421" s="69"/>
      <c r="D1421" s="69"/>
      <c r="E1421" s="69"/>
      <c r="F1421" s="69"/>
      <c r="G1421" s="69"/>
      <c r="H1421" s="69"/>
      <c r="I1421" s="90"/>
      <c r="J1421" s="90"/>
      <c r="K1421" s="91"/>
      <c r="L1421" s="110"/>
      <c r="M1421" s="69"/>
    </row>
    <row r="1422" spans="1:13" s="93" customFormat="1" ht="12.75" customHeight="1" x14ac:dyDescent="0.25">
      <c r="A1422" s="69"/>
      <c r="B1422" s="69"/>
      <c r="C1422" s="69"/>
      <c r="D1422" s="69"/>
      <c r="E1422" s="69"/>
      <c r="F1422" s="69"/>
      <c r="G1422" s="69"/>
      <c r="H1422" s="69"/>
      <c r="I1422" s="90"/>
      <c r="J1422" s="90"/>
      <c r="K1422" s="91"/>
      <c r="L1422" s="110"/>
      <c r="M1422" s="69"/>
    </row>
    <row r="1423" spans="1:13" s="93" customFormat="1" ht="12.75" customHeight="1" x14ac:dyDescent="0.25">
      <c r="A1423" s="69"/>
      <c r="B1423" s="69"/>
      <c r="C1423" s="69"/>
      <c r="D1423" s="69"/>
      <c r="E1423" s="69"/>
      <c r="F1423" s="69"/>
      <c r="G1423" s="69"/>
      <c r="H1423" s="69"/>
      <c r="I1423" s="90"/>
      <c r="J1423" s="90"/>
      <c r="K1423" s="91"/>
      <c r="L1423" s="110"/>
      <c r="M1423" s="69"/>
    </row>
    <row r="1424" spans="1:13" s="93" customFormat="1" ht="12.75" customHeight="1" x14ac:dyDescent="0.25">
      <c r="A1424" s="69"/>
      <c r="B1424" s="69"/>
      <c r="C1424" s="69"/>
      <c r="D1424" s="69"/>
      <c r="E1424" s="69"/>
      <c r="F1424" s="69"/>
      <c r="G1424" s="69"/>
      <c r="H1424" s="69"/>
      <c r="I1424" s="90"/>
      <c r="J1424" s="90"/>
      <c r="K1424" s="91"/>
      <c r="L1424" s="110"/>
      <c r="M1424" s="69"/>
    </row>
    <row r="1425" spans="1:13" s="74" customFormat="1" ht="12.75" customHeight="1" thickBot="1" x14ac:dyDescent="0.3">
      <c r="A1425" s="69"/>
      <c r="B1425" s="69"/>
      <c r="C1425" s="69"/>
      <c r="D1425" s="69"/>
      <c r="E1425" s="69"/>
      <c r="F1425" s="69"/>
      <c r="G1425" s="69"/>
      <c r="H1425" s="69"/>
      <c r="I1425" s="90"/>
      <c r="J1425" s="90"/>
      <c r="K1425" s="91"/>
      <c r="L1425" s="110"/>
      <c r="M1425" s="69"/>
    </row>
    <row r="1426" spans="1:13" s="93" customFormat="1" ht="12.75" customHeight="1" x14ac:dyDescent="0.25">
      <c r="A1426" s="551" t="s">
        <v>31</v>
      </c>
      <c r="B1426" s="552"/>
      <c r="C1426" s="552"/>
      <c r="D1426" s="552"/>
      <c r="E1426" s="552"/>
      <c r="F1426" s="552"/>
      <c r="G1426" s="552"/>
      <c r="H1426" s="552"/>
      <c r="I1426" s="552"/>
      <c r="J1426" s="552"/>
      <c r="K1426" s="553"/>
      <c r="L1426" s="381">
        <f>SUM(L1427:L1433)</f>
        <v>0</v>
      </c>
      <c r="M1426" s="89"/>
    </row>
    <row r="1427" spans="1:13" s="93" customFormat="1" ht="12.75" customHeight="1" x14ac:dyDescent="0.25">
      <c r="A1427" s="69"/>
      <c r="B1427" s="69"/>
      <c r="C1427" s="69"/>
      <c r="D1427" s="69"/>
      <c r="E1427" s="69"/>
      <c r="F1427" s="69"/>
      <c r="G1427" s="69"/>
      <c r="H1427" s="69"/>
      <c r="I1427" s="90"/>
      <c r="J1427" s="90"/>
      <c r="K1427" s="91"/>
      <c r="L1427" s="110"/>
      <c r="M1427" s="69"/>
    </row>
    <row r="1428" spans="1:13" s="93" customFormat="1" ht="12.75" customHeight="1" x14ac:dyDescent="0.25">
      <c r="A1428" s="69"/>
      <c r="B1428" s="69"/>
      <c r="C1428" s="69"/>
      <c r="D1428" s="69"/>
      <c r="E1428" s="69"/>
      <c r="F1428" s="69"/>
      <c r="G1428" s="69"/>
      <c r="H1428" s="69"/>
      <c r="I1428" s="90"/>
      <c r="J1428" s="90"/>
      <c r="K1428" s="91"/>
      <c r="L1428" s="110"/>
      <c r="M1428" s="69"/>
    </row>
    <row r="1429" spans="1:13" s="93" customFormat="1" ht="12.75" customHeight="1" x14ac:dyDescent="0.25">
      <c r="A1429" s="69"/>
      <c r="B1429" s="69"/>
      <c r="C1429" s="69"/>
      <c r="D1429" s="69"/>
      <c r="E1429" s="69"/>
      <c r="F1429" s="69"/>
      <c r="G1429" s="69"/>
      <c r="H1429" s="69"/>
      <c r="I1429" s="90"/>
      <c r="J1429" s="90"/>
      <c r="K1429" s="91"/>
      <c r="L1429" s="110"/>
      <c r="M1429" s="69"/>
    </row>
    <row r="1430" spans="1:13" s="93" customFormat="1" ht="12.75" customHeight="1" x14ac:dyDescent="0.25">
      <c r="A1430" s="69"/>
      <c r="B1430" s="69"/>
      <c r="C1430" s="69"/>
      <c r="D1430" s="69"/>
      <c r="E1430" s="69"/>
      <c r="F1430" s="69"/>
      <c r="G1430" s="69"/>
      <c r="H1430" s="69"/>
      <c r="I1430" s="90"/>
      <c r="J1430" s="90"/>
      <c r="K1430" s="91"/>
      <c r="L1430" s="110"/>
      <c r="M1430" s="69"/>
    </row>
    <row r="1431" spans="1:13" s="93" customFormat="1" ht="12.75" customHeight="1" x14ac:dyDescent="0.25">
      <c r="A1431" s="69"/>
      <c r="B1431" s="69"/>
      <c r="C1431" s="69"/>
      <c r="D1431" s="69"/>
      <c r="E1431" s="69"/>
      <c r="F1431" s="69"/>
      <c r="G1431" s="69"/>
      <c r="H1431" s="69"/>
      <c r="I1431" s="90"/>
      <c r="J1431" s="90"/>
      <c r="K1431" s="91"/>
      <c r="L1431" s="110"/>
      <c r="M1431" s="69"/>
    </row>
    <row r="1432" spans="1:13" s="93" customFormat="1" ht="12.75" customHeight="1" x14ac:dyDescent="0.25">
      <c r="A1432" s="69"/>
      <c r="B1432" s="69"/>
      <c r="C1432" s="69"/>
      <c r="D1432" s="69"/>
      <c r="E1432" s="69"/>
      <c r="F1432" s="69"/>
      <c r="G1432" s="69"/>
      <c r="H1432" s="69"/>
      <c r="I1432" s="90"/>
      <c r="J1432" s="90"/>
      <c r="K1432" s="91"/>
      <c r="L1432" s="110"/>
      <c r="M1432" s="69"/>
    </row>
    <row r="1433" spans="1:13" s="93" customFormat="1" ht="12.75" customHeight="1" x14ac:dyDescent="0.25">
      <c r="A1433" s="69"/>
      <c r="B1433" s="69"/>
      <c r="C1433" s="69"/>
      <c r="D1433" s="69"/>
      <c r="E1433" s="69"/>
      <c r="F1433" s="69"/>
      <c r="G1433" s="69"/>
      <c r="H1433" s="69"/>
      <c r="I1433" s="90"/>
      <c r="J1433" s="90"/>
      <c r="K1433" s="91"/>
      <c r="L1433" s="110"/>
      <c r="M1433" s="69"/>
    </row>
    <row r="1434" spans="1:13" s="93" customFormat="1" ht="12.75" customHeight="1" x14ac:dyDescent="0.25">
      <c r="A1434" s="69"/>
      <c r="B1434" s="69"/>
      <c r="C1434" s="69"/>
      <c r="D1434" s="69"/>
      <c r="E1434" s="69"/>
      <c r="F1434" s="69"/>
      <c r="G1434" s="69"/>
      <c r="H1434" s="69"/>
      <c r="I1434" s="90"/>
      <c r="J1434" s="90"/>
      <c r="K1434" s="91"/>
      <c r="L1434" s="110"/>
      <c r="M1434" s="69"/>
    </row>
    <row r="1435" spans="1:13" s="93" customFormat="1" ht="12.75" customHeight="1" x14ac:dyDescent="0.25">
      <c r="A1435" s="69"/>
      <c r="B1435" s="69"/>
      <c r="C1435" s="69"/>
      <c r="D1435" s="69"/>
      <c r="E1435" s="69"/>
      <c r="F1435" s="69"/>
      <c r="G1435" s="69"/>
      <c r="H1435" s="69"/>
      <c r="I1435" s="90"/>
      <c r="J1435" s="90"/>
      <c r="K1435" s="91"/>
      <c r="L1435" s="110"/>
      <c r="M1435" s="69"/>
    </row>
    <row r="1436" spans="1:13" s="74" customFormat="1" ht="12.75" customHeight="1" thickBot="1" x14ac:dyDescent="0.3">
      <c r="A1436" s="69"/>
      <c r="B1436" s="69"/>
      <c r="C1436" s="69"/>
      <c r="D1436" s="69"/>
      <c r="E1436" s="69"/>
      <c r="F1436" s="69"/>
      <c r="G1436" s="69"/>
      <c r="H1436" s="69"/>
      <c r="I1436" s="90"/>
      <c r="J1436" s="90"/>
      <c r="K1436" s="91"/>
      <c r="L1436" s="110"/>
      <c r="M1436" s="69"/>
    </row>
    <row r="1437" spans="1:13" s="93" customFormat="1" ht="12.75" customHeight="1" x14ac:dyDescent="0.25">
      <c r="A1437" s="551" t="s">
        <v>32</v>
      </c>
      <c r="B1437" s="552"/>
      <c r="C1437" s="552"/>
      <c r="D1437" s="552"/>
      <c r="E1437" s="552"/>
      <c r="F1437" s="552"/>
      <c r="G1437" s="552"/>
      <c r="H1437" s="552"/>
      <c r="I1437" s="552"/>
      <c r="J1437" s="552"/>
      <c r="K1437" s="553"/>
      <c r="L1437" s="381">
        <f>SUM(L1438:L1440)</f>
        <v>0</v>
      </c>
      <c r="M1437" s="89"/>
    </row>
    <row r="1438" spans="1:13" s="93" customFormat="1" ht="12.75" customHeight="1" x14ac:dyDescent="0.25">
      <c r="A1438" s="69"/>
      <c r="B1438" s="69"/>
      <c r="C1438" s="69"/>
      <c r="D1438" s="69"/>
      <c r="E1438" s="69"/>
      <c r="F1438" s="69"/>
      <c r="G1438" s="69"/>
      <c r="H1438" s="69"/>
      <c r="I1438" s="90"/>
      <c r="J1438" s="90"/>
      <c r="K1438" s="91"/>
      <c r="L1438" s="110"/>
      <c r="M1438" s="69"/>
    </row>
    <row r="1439" spans="1:13" s="93" customFormat="1" ht="12.75" customHeight="1" x14ac:dyDescent="0.25">
      <c r="A1439" s="69"/>
      <c r="B1439" s="69"/>
      <c r="C1439" s="69"/>
      <c r="D1439" s="69"/>
      <c r="E1439" s="69"/>
      <c r="F1439" s="69"/>
      <c r="G1439" s="69"/>
      <c r="H1439" s="69"/>
      <c r="I1439" s="90"/>
      <c r="J1439" s="90"/>
      <c r="K1439" s="91"/>
      <c r="L1439" s="110"/>
      <c r="M1439" s="69"/>
    </row>
    <row r="1440" spans="1:13" s="74" customFormat="1" ht="12.75" customHeight="1" thickBot="1" x14ac:dyDescent="0.3">
      <c r="A1440" s="69"/>
      <c r="B1440" s="69"/>
      <c r="C1440" s="69"/>
      <c r="D1440" s="69"/>
      <c r="E1440" s="69"/>
      <c r="F1440" s="69"/>
      <c r="G1440" s="69"/>
      <c r="H1440" s="69"/>
      <c r="I1440" s="90"/>
      <c r="J1440" s="90"/>
      <c r="K1440" s="91"/>
      <c r="L1440" s="110"/>
      <c r="M1440" s="69"/>
    </row>
    <row r="1441" spans="1:13" s="93" customFormat="1" ht="12.75" customHeight="1" x14ac:dyDescent="0.25">
      <c r="A1441" s="551" t="s">
        <v>61</v>
      </c>
      <c r="B1441" s="552"/>
      <c r="C1441" s="552"/>
      <c r="D1441" s="552"/>
      <c r="E1441" s="552"/>
      <c r="F1441" s="552"/>
      <c r="G1441" s="552"/>
      <c r="H1441" s="552"/>
      <c r="I1441" s="552"/>
      <c r="J1441" s="552"/>
      <c r="K1441" s="553"/>
      <c r="L1441" s="381">
        <f>SUM(L1442:L1447)</f>
        <v>0</v>
      </c>
      <c r="M1441" s="89"/>
    </row>
    <row r="1442" spans="1:13" s="74" customFormat="1" ht="12.75" customHeight="1" x14ac:dyDescent="0.25">
      <c r="A1442" s="69"/>
      <c r="B1442" s="69"/>
      <c r="C1442" s="69"/>
      <c r="D1442" s="69"/>
      <c r="E1442" s="69"/>
      <c r="F1442" s="69"/>
      <c r="G1442" s="69"/>
      <c r="H1442" s="69"/>
      <c r="I1442" s="90"/>
      <c r="J1442" s="90"/>
      <c r="K1442" s="91"/>
      <c r="L1442" s="110"/>
      <c r="M1442" s="69"/>
    </row>
    <row r="1443" spans="1:13" s="74" customFormat="1" ht="12.75" customHeight="1" x14ac:dyDescent="0.25">
      <c r="A1443" s="69"/>
      <c r="B1443" s="69"/>
      <c r="C1443" s="69"/>
      <c r="D1443" s="69"/>
      <c r="E1443" s="69"/>
      <c r="F1443" s="69"/>
      <c r="G1443" s="69"/>
      <c r="H1443" s="69"/>
      <c r="I1443" s="90"/>
      <c r="J1443" s="90"/>
      <c r="K1443" s="91"/>
      <c r="L1443" s="110"/>
      <c r="M1443" s="69"/>
    </row>
    <row r="1444" spans="1:13" s="74" customFormat="1" ht="12.75" customHeight="1" x14ac:dyDescent="0.25">
      <c r="A1444" s="69"/>
      <c r="B1444" s="69"/>
      <c r="C1444" s="69"/>
      <c r="D1444" s="69"/>
      <c r="E1444" s="69"/>
      <c r="F1444" s="69"/>
      <c r="G1444" s="69"/>
      <c r="H1444" s="69"/>
      <c r="I1444" s="90"/>
      <c r="J1444" s="90"/>
      <c r="K1444" s="91"/>
      <c r="L1444" s="110"/>
      <c r="M1444" s="69"/>
    </row>
    <row r="1445" spans="1:13" s="74" customFormat="1" ht="12.75" customHeight="1" x14ac:dyDescent="0.25">
      <c r="A1445" s="69"/>
      <c r="B1445" s="69"/>
      <c r="C1445" s="69"/>
      <c r="D1445" s="69"/>
      <c r="E1445" s="69"/>
      <c r="F1445" s="69"/>
      <c r="G1445" s="69"/>
      <c r="H1445" s="69"/>
      <c r="I1445" s="90"/>
      <c r="J1445" s="90"/>
      <c r="K1445" s="91"/>
      <c r="L1445" s="110"/>
      <c r="M1445" s="69"/>
    </row>
    <row r="1446" spans="1:13" s="74" customFormat="1" ht="12.75" customHeight="1" x14ac:dyDescent="0.25">
      <c r="A1446" s="69"/>
      <c r="B1446" s="69"/>
      <c r="C1446" s="69"/>
      <c r="D1446" s="69"/>
      <c r="E1446" s="69"/>
      <c r="F1446" s="69"/>
      <c r="G1446" s="69"/>
      <c r="H1446" s="69"/>
      <c r="I1446" s="90"/>
      <c r="J1446" s="90"/>
      <c r="K1446" s="91"/>
      <c r="L1446" s="110"/>
      <c r="M1446" s="69"/>
    </row>
    <row r="1447" spans="1:13" s="74" customFormat="1" ht="12.75" customHeight="1" x14ac:dyDescent="0.25">
      <c r="A1447" s="69"/>
      <c r="B1447" s="69"/>
      <c r="C1447" s="69"/>
      <c r="D1447" s="69"/>
      <c r="E1447" s="69"/>
      <c r="F1447" s="69"/>
      <c r="G1447" s="69"/>
      <c r="H1447" s="69"/>
      <c r="I1447" s="90"/>
      <c r="J1447" s="90"/>
      <c r="K1447" s="91"/>
      <c r="L1447" s="110"/>
      <c r="M1447" s="69"/>
    </row>
    <row r="1448" spans="1:13" s="74" customFormat="1" ht="12.75" customHeight="1" thickBot="1" x14ac:dyDescent="0.3">
      <c r="A1448" s="112" t="s">
        <v>34</v>
      </c>
      <c r="B1448" s="113"/>
      <c r="C1448" s="114"/>
      <c r="D1448" s="115"/>
      <c r="E1448" s="116"/>
      <c r="F1448" s="117"/>
      <c r="G1448" s="118"/>
      <c r="H1448" s="117"/>
      <c r="I1448" s="119"/>
      <c r="J1448" s="119"/>
      <c r="K1448" s="120"/>
      <c r="L1448" s="121">
        <f>L1413+L1419+L1426+L1437</f>
        <v>795.98</v>
      </c>
      <c r="M1448" s="204"/>
    </row>
    <row r="1449" spans="1:13" s="82" customFormat="1" ht="12.75" customHeight="1" x14ac:dyDescent="0.25">
      <c r="A1449" s="276"/>
      <c r="B1449" s="123"/>
      <c r="C1449" s="124"/>
      <c r="D1449" s="277"/>
      <c r="E1449" s="276"/>
      <c r="F1449" s="123"/>
      <c r="G1449" s="276"/>
      <c r="H1449" s="123"/>
      <c r="I1449" s="277"/>
      <c r="J1449" s="277"/>
      <c r="K1449" s="125"/>
      <c r="L1449" s="127"/>
      <c r="M1449" s="205"/>
    </row>
    <row r="1450" spans="1:13" s="82" customFormat="1" ht="12.75" customHeight="1" x14ac:dyDescent="0.25">
      <c r="A1450" s="558" t="s">
        <v>18</v>
      </c>
      <c r="B1450" s="558"/>
      <c r="C1450" s="558"/>
      <c r="D1450" s="558"/>
      <c r="E1450" s="558"/>
      <c r="F1450" s="558"/>
      <c r="G1450" s="560" t="s">
        <v>19</v>
      </c>
      <c r="H1450" s="560"/>
      <c r="I1450" s="128"/>
      <c r="J1450" s="128"/>
      <c r="K1450" s="129"/>
      <c r="L1450" s="550" t="s">
        <v>20</v>
      </c>
      <c r="M1450" s="550"/>
    </row>
    <row r="1451" spans="1:13" s="82" customFormat="1" ht="12.75" customHeight="1" x14ac:dyDescent="0.25">
      <c r="B1451" s="83"/>
      <c r="C1451" s="84"/>
      <c r="D1451" s="475"/>
      <c r="E1451" s="122"/>
      <c r="F1451" s="130"/>
      <c r="G1451" s="131"/>
      <c r="H1451" s="130"/>
      <c r="K1451" s="132"/>
      <c r="L1451" s="126"/>
      <c r="M1451" s="130"/>
    </row>
    <row r="1452" spans="1:13" s="82" customFormat="1" ht="12.75" customHeight="1" x14ac:dyDescent="0.25">
      <c r="A1452" s="558" t="s">
        <v>1246</v>
      </c>
      <c r="B1452" s="558"/>
      <c r="C1452" s="558"/>
      <c r="D1452" s="558"/>
      <c r="E1452" s="558"/>
      <c r="F1452" s="558"/>
      <c r="G1452" s="559" t="s">
        <v>36</v>
      </c>
      <c r="H1452" s="559"/>
      <c r="I1452" s="279"/>
      <c r="J1452" s="279"/>
      <c r="K1452" s="133"/>
      <c r="L1452" s="559" t="s">
        <v>37</v>
      </c>
      <c r="M1452" s="559"/>
    </row>
    <row r="1453" spans="1:13" s="82" customFormat="1" ht="12.75" customHeight="1" x14ac:dyDescent="0.25">
      <c r="A1453" s="558" t="s">
        <v>1247</v>
      </c>
      <c r="B1453" s="558"/>
      <c r="C1453" s="558"/>
      <c r="D1453" s="558"/>
      <c r="E1453" s="558"/>
      <c r="F1453" s="558"/>
      <c r="G1453" s="550" t="s">
        <v>39</v>
      </c>
      <c r="H1453" s="550"/>
      <c r="I1453" s="278"/>
      <c r="J1453" s="278"/>
      <c r="K1453" s="133"/>
      <c r="L1453" s="550" t="s">
        <v>40</v>
      </c>
      <c r="M1453" s="550"/>
    </row>
    <row r="1454" spans="1:13" s="74" customFormat="1" ht="12.75" customHeight="1" x14ac:dyDescent="0.25">
      <c r="A1454" s="277"/>
      <c r="B1454" s="277"/>
      <c r="C1454" s="277"/>
      <c r="D1454" s="277"/>
      <c r="E1454" s="277"/>
      <c r="F1454" s="277"/>
      <c r="G1454" s="278"/>
      <c r="H1454" s="208"/>
      <c r="I1454" s="278"/>
      <c r="J1454" s="278"/>
      <c r="K1454" s="133"/>
      <c r="L1454" s="126"/>
      <c r="M1454" s="208"/>
    </row>
    <row r="1455" spans="1:13" s="74" customFormat="1" ht="12.75" customHeight="1" x14ac:dyDescent="0.25">
      <c r="A1455" s="557" t="s">
        <v>14</v>
      </c>
      <c r="B1455" s="557"/>
      <c r="C1455" s="557"/>
      <c r="D1455" s="557"/>
      <c r="E1455" s="557"/>
      <c r="F1455" s="70"/>
      <c r="G1455" s="71"/>
      <c r="H1455" s="83"/>
      <c r="I1455" s="279"/>
      <c r="J1455" s="279"/>
      <c r="K1455" s="72"/>
      <c r="L1455" s="73"/>
      <c r="M1455" s="164"/>
    </row>
    <row r="1456" spans="1:13" s="74" customFormat="1" ht="12.75" customHeight="1" x14ac:dyDescent="0.25">
      <c r="A1456" s="75" t="s">
        <v>639</v>
      </c>
      <c r="B1456" s="76"/>
      <c r="C1456" s="77"/>
      <c r="D1456" s="138"/>
      <c r="E1456" s="174" t="s">
        <v>424</v>
      </c>
      <c r="F1456" s="76"/>
      <c r="G1456" s="75" t="s">
        <v>425</v>
      </c>
      <c r="H1456" s="209" t="s">
        <v>46</v>
      </c>
      <c r="I1456" s="79" t="s">
        <v>409</v>
      </c>
      <c r="J1456" s="75"/>
      <c r="K1456" s="80"/>
      <c r="L1456" s="81"/>
      <c r="M1456" s="209" t="s">
        <v>426</v>
      </c>
    </row>
    <row r="1457" spans="1:14" s="88" customFormat="1" ht="12.75" customHeight="1" x14ac:dyDescent="0.25">
      <c r="A1457" s="82"/>
      <c r="B1457" s="83"/>
      <c r="C1457" s="84"/>
      <c r="D1457" s="279"/>
      <c r="E1457" s="140"/>
      <c r="F1457" s="83"/>
      <c r="G1457" s="71"/>
      <c r="H1457" s="179"/>
      <c r="I1457" s="140"/>
      <c r="J1457" s="140"/>
      <c r="K1457" s="72"/>
      <c r="L1457" s="141"/>
      <c r="M1457" s="164"/>
    </row>
    <row r="1458" spans="1:14" s="74" customFormat="1" ht="48" customHeight="1" thickBot="1" x14ac:dyDescent="0.3">
      <c r="A1458" s="9" t="s">
        <v>2</v>
      </c>
      <c r="B1458" s="9" t="s">
        <v>3</v>
      </c>
      <c r="C1458" s="85" t="s">
        <v>4</v>
      </c>
      <c r="D1458" s="9" t="s">
        <v>5</v>
      </c>
      <c r="E1458" s="9" t="s">
        <v>6</v>
      </c>
      <c r="F1458" s="9" t="s">
        <v>7</v>
      </c>
      <c r="G1458" s="9" t="s">
        <v>8</v>
      </c>
      <c r="H1458" s="9" t="s">
        <v>9</v>
      </c>
      <c r="I1458" s="9" t="s">
        <v>22</v>
      </c>
      <c r="J1458" s="9" t="s">
        <v>10</v>
      </c>
      <c r="K1458" s="86" t="s">
        <v>11</v>
      </c>
      <c r="L1458" s="87" t="s">
        <v>12</v>
      </c>
      <c r="M1458" s="9" t="s">
        <v>13</v>
      </c>
    </row>
    <row r="1459" spans="1:14" s="93" customFormat="1" ht="11.25" hidden="1" customHeight="1" x14ac:dyDescent="0.25">
      <c r="A1459" s="551" t="s">
        <v>23</v>
      </c>
      <c r="B1459" s="552"/>
      <c r="C1459" s="552"/>
      <c r="D1459" s="552"/>
      <c r="E1459" s="552"/>
      <c r="F1459" s="552"/>
      <c r="G1459" s="552"/>
      <c r="H1459" s="552"/>
      <c r="I1459" s="552"/>
      <c r="J1459" s="552"/>
      <c r="K1459" s="553"/>
      <c r="L1459" s="309">
        <f>SUM(L1460:L1461)</f>
        <v>0</v>
      </c>
      <c r="M1459" s="89"/>
    </row>
    <row r="1460" spans="1:14" s="74" customFormat="1" ht="11.25" hidden="1" customHeight="1" x14ac:dyDescent="0.25">
      <c r="A1460" s="69"/>
      <c r="B1460" s="69"/>
      <c r="C1460" s="69"/>
      <c r="D1460" s="69"/>
      <c r="E1460" s="69"/>
      <c r="F1460" s="69"/>
      <c r="G1460" s="69"/>
      <c r="H1460" s="69"/>
      <c r="I1460" s="90"/>
      <c r="J1460" s="90"/>
      <c r="K1460" s="91"/>
      <c r="L1460" s="110"/>
      <c r="M1460" s="69"/>
      <c r="N1460" s="97"/>
    </row>
    <row r="1461" spans="1:14" s="74" customFormat="1" ht="11.25" hidden="1" customHeight="1" thickBot="1" x14ac:dyDescent="0.3">
      <c r="A1461" s="69"/>
      <c r="B1461" s="69"/>
      <c r="C1461" s="69"/>
      <c r="D1461" s="69"/>
      <c r="E1461" s="69"/>
      <c r="F1461" s="69"/>
      <c r="G1461" s="69"/>
      <c r="H1461" s="69"/>
      <c r="I1461" s="90"/>
      <c r="J1461" s="90"/>
      <c r="K1461" s="91"/>
      <c r="L1461" s="110"/>
      <c r="M1461" s="69"/>
      <c r="N1461" s="97"/>
    </row>
    <row r="1462" spans="1:14" s="93" customFormat="1" ht="11.25" hidden="1" customHeight="1" x14ac:dyDescent="0.25">
      <c r="A1462" s="551" t="s">
        <v>25</v>
      </c>
      <c r="B1462" s="552"/>
      <c r="C1462" s="552"/>
      <c r="D1462" s="552"/>
      <c r="E1462" s="552"/>
      <c r="F1462" s="552"/>
      <c r="G1462" s="552"/>
      <c r="H1462" s="552"/>
      <c r="I1462" s="552"/>
      <c r="J1462" s="552"/>
      <c r="K1462" s="553"/>
      <c r="L1462" s="309">
        <f>SUM(L1463:L1464)</f>
        <v>0</v>
      </c>
      <c r="M1462" s="89"/>
    </row>
    <row r="1463" spans="1:14" s="74" customFormat="1" ht="11.25" hidden="1" customHeight="1" x14ac:dyDescent="0.25">
      <c r="A1463" s="69"/>
      <c r="B1463" s="69"/>
      <c r="C1463" s="69"/>
      <c r="D1463" s="69"/>
      <c r="E1463" s="69"/>
      <c r="F1463" s="69"/>
      <c r="G1463" s="69"/>
      <c r="H1463" s="69"/>
      <c r="I1463" s="90"/>
      <c r="J1463" s="90"/>
      <c r="K1463" s="91"/>
      <c r="L1463" s="110"/>
      <c r="M1463" s="69"/>
    </row>
    <row r="1464" spans="1:14" s="74" customFormat="1" ht="11.25" hidden="1" customHeight="1" x14ac:dyDescent="0.25">
      <c r="A1464" s="69"/>
      <c r="B1464" s="69"/>
      <c r="C1464" s="69"/>
      <c r="D1464" s="69"/>
      <c r="E1464" s="69"/>
      <c r="F1464" s="69"/>
      <c r="G1464" s="69"/>
      <c r="H1464" s="69"/>
      <c r="I1464" s="90"/>
      <c r="J1464" s="90"/>
      <c r="K1464" s="91"/>
      <c r="L1464" s="110"/>
      <c r="M1464" s="69"/>
    </row>
    <row r="1465" spans="1:14" s="93" customFormat="1" ht="11.25" hidden="1" customHeight="1" x14ac:dyDescent="0.25">
      <c r="A1465" s="554" t="s">
        <v>27</v>
      </c>
      <c r="B1465" s="555"/>
      <c r="C1465" s="555"/>
      <c r="D1465" s="555"/>
      <c r="E1465" s="555"/>
      <c r="F1465" s="555"/>
      <c r="G1465" s="555"/>
      <c r="H1465" s="555"/>
      <c r="I1465" s="555"/>
      <c r="J1465" s="555"/>
      <c r="K1465" s="556"/>
      <c r="L1465" s="327">
        <f>SUM(L1466:L1470)</f>
        <v>1891.4499999999998</v>
      </c>
      <c r="M1465" s="89"/>
    </row>
    <row r="1466" spans="1:14" s="93" customFormat="1" ht="11.25" hidden="1" customHeight="1" x14ac:dyDescent="0.25">
      <c r="A1466" s="69" t="s">
        <v>679</v>
      </c>
      <c r="B1466" s="69">
        <v>5</v>
      </c>
      <c r="C1466" s="69">
        <v>22</v>
      </c>
      <c r="D1466" s="69" t="s">
        <v>1257</v>
      </c>
      <c r="E1466" s="69"/>
      <c r="F1466" s="69" t="s">
        <v>680</v>
      </c>
      <c r="G1466" s="69" t="s">
        <v>1258</v>
      </c>
      <c r="H1466" s="69" t="s">
        <v>1197</v>
      </c>
      <c r="I1466" s="90">
        <v>43578</v>
      </c>
      <c r="J1466" s="90">
        <v>43578</v>
      </c>
      <c r="K1466" s="91">
        <v>951</v>
      </c>
      <c r="L1466" s="92">
        <v>765.01</v>
      </c>
      <c r="M1466" s="69" t="s">
        <v>1127</v>
      </c>
    </row>
    <row r="1467" spans="1:14" s="93" customFormat="1" ht="11.25" hidden="1" customHeight="1" x14ac:dyDescent="0.25">
      <c r="A1467" s="69" t="s">
        <v>679</v>
      </c>
      <c r="B1467" s="69">
        <v>5</v>
      </c>
      <c r="C1467" s="69">
        <v>22</v>
      </c>
      <c r="D1467" s="69" t="s">
        <v>1257</v>
      </c>
      <c r="E1467" s="69"/>
      <c r="F1467" s="69" t="s">
        <v>680</v>
      </c>
      <c r="G1467" s="69" t="s">
        <v>1259</v>
      </c>
      <c r="H1467" s="69" t="s">
        <v>1197</v>
      </c>
      <c r="I1467" s="90">
        <v>43578</v>
      </c>
      <c r="J1467" s="90">
        <v>43578</v>
      </c>
      <c r="K1467" s="91">
        <v>954</v>
      </c>
      <c r="L1467" s="110">
        <v>558.04</v>
      </c>
      <c r="M1467" s="69" t="s">
        <v>1127</v>
      </c>
    </row>
    <row r="1468" spans="1:14" s="93" customFormat="1" ht="11.25" hidden="1" customHeight="1" x14ac:dyDescent="0.25">
      <c r="A1468" s="69" t="s">
        <v>679</v>
      </c>
      <c r="B1468" s="69">
        <v>5</v>
      </c>
      <c r="C1468" s="69">
        <v>22</v>
      </c>
      <c r="D1468" s="69" t="s">
        <v>1287</v>
      </c>
      <c r="E1468" s="69"/>
      <c r="F1468" s="69" t="s">
        <v>1288</v>
      </c>
      <c r="G1468" s="69" t="s">
        <v>1289</v>
      </c>
      <c r="H1468" s="69" t="s">
        <v>1290</v>
      </c>
      <c r="I1468" s="90">
        <v>43575</v>
      </c>
      <c r="J1468" s="90">
        <v>43575</v>
      </c>
      <c r="K1468" s="91">
        <v>690</v>
      </c>
      <c r="L1468" s="110">
        <v>568.4</v>
      </c>
      <c r="M1468" s="69" t="s">
        <v>1127</v>
      </c>
    </row>
    <row r="1469" spans="1:14" s="93" customFormat="1" ht="11.25" hidden="1" customHeight="1" x14ac:dyDescent="0.25">
      <c r="A1469" s="69"/>
      <c r="B1469" s="69"/>
      <c r="C1469" s="69"/>
      <c r="D1469" s="69"/>
      <c r="E1469" s="69"/>
      <c r="F1469" s="69"/>
      <c r="G1469" s="69"/>
      <c r="H1469" s="69"/>
      <c r="I1469" s="90"/>
      <c r="J1469" s="90"/>
      <c r="K1469" s="91"/>
      <c r="L1469" s="110"/>
      <c r="M1469" s="69"/>
    </row>
    <row r="1470" spans="1:14" s="93" customFormat="1" ht="11.25" hidden="1" customHeight="1" thickBot="1" x14ac:dyDescent="0.3">
      <c r="A1470" s="69"/>
      <c r="B1470" s="69"/>
      <c r="C1470" s="69"/>
      <c r="D1470" s="69"/>
      <c r="E1470" s="69"/>
      <c r="F1470" s="69"/>
      <c r="G1470" s="69"/>
      <c r="H1470" s="69"/>
      <c r="I1470" s="90"/>
      <c r="J1470" s="90"/>
      <c r="K1470" s="91"/>
      <c r="L1470" s="110"/>
      <c r="M1470" s="69"/>
    </row>
    <row r="1471" spans="1:14" s="93" customFormat="1" ht="12.75" customHeight="1" x14ac:dyDescent="0.25">
      <c r="A1471" s="551" t="s">
        <v>28</v>
      </c>
      <c r="B1471" s="552"/>
      <c r="C1471" s="552"/>
      <c r="D1471" s="552"/>
      <c r="E1471" s="552"/>
      <c r="F1471" s="552"/>
      <c r="G1471" s="552"/>
      <c r="H1471" s="552"/>
      <c r="I1471" s="552"/>
      <c r="J1471" s="552"/>
      <c r="K1471" s="553"/>
      <c r="L1471" s="309">
        <f>SUM(L1472:L1474)</f>
        <v>116</v>
      </c>
      <c r="M1471" s="89"/>
    </row>
    <row r="1472" spans="1:14" s="93" customFormat="1" ht="21" customHeight="1" x14ac:dyDescent="0.25">
      <c r="A1472" s="69" t="s">
        <v>679</v>
      </c>
      <c r="B1472" s="69">
        <v>6</v>
      </c>
      <c r="C1472" s="69">
        <v>19</v>
      </c>
      <c r="D1472" s="69" t="s">
        <v>1803</v>
      </c>
      <c r="E1472" s="69"/>
      <c r="F1472" s="69" t="s">
        <v>1202</v>
      </c>
      <c r="G1472" s="69" t="s">
        <v>1721</v>
      </c>
      <c r="H1472" s="69" t="s">
        <v>1722</v>
      </c>
      <c r="I1472" s="90">
        <v>43610</v>
      </c>
      <c r="J1472" s="90">
        <v>43610</v>
      </c>
      <c r="K1472" s="91">
        <v>1430</v>
      </c>
      <c r="L1472" s="110">
        <v>116</v>
      </c>
      <c r="M1472" s="69" t="s">
        <v>1127</v>
      </c>
      <c r="N1472" s="528" t="s">
        <v>1723</v>
      </c>
    </row>
    <row r="1473" spans="1:13" s="93" customFormat="1" ht="12.75" customHeight="1" x14ac:dyDescent="0.25">
      <c r="A1473" s="69"/>
      <c r="B1473" s="69"/>
      <c r="C1473" s="69"/>
      <c r="D1473" s="69"/>
      <c r="E1473" s="69"/>
      <c r="F1473" s="69"/>
      <c r="G1473" s="69"/>
      <c r="H1473" s="69"/>
      <c r="I1473" s="90"/>
      <c r="J1473" s="90"/>
      <c r="K1473" s="91"/>
      <c r="L1473" s="110"/>
      <c r="M1473" s="69"/>
    </row>
    <row r="1474" spans="1:13" s="93" customFormat="1" ht="12.75" customHeight="1" x14ac:dyDescent="0.25">
      <c r="A1474" s="69"/>
      <c r="B1474" s="69"/>
      <c r="C1474" s="69"/>
      <c r="D1474" s="69"/>
      <c r="E1474" s="69"/>
      <c r="F1474" s="69"/>
      <c r="G1474" s="69"/>
      <c r="H1474" s="69"/>
      <c r="I1474" s="90"/>
      <c r="J1474" s="90"/>
      <c r="K1474" s="91"/>
      <c r="L1474" s="110"/>
      <c r="M1474" s="69"/>
    </row>
    <row r="1475" spans="1:13" s="93" customFormat="1" ht="12.75" hidden="1" customHeight="1" x14ac:dyDescent="0.25">
      <c r="A1475" s="69"/>
      <c r="B1475" s="69"/>
      <c r="C1475" s="69"/>
      <c r="D1475" s="69"/>
      <c r="E1475" s="69"/>
      <c r="F1475" s="69"/>
      <c r="G1475" s="69"/>
      <c r="H1475" s="69"/>
      <c r="I1475" s="90"/>
      <c r="J1475" s="90"/>
      <c r="K1475" s="91"/>
      <c r="L1475" s="110"/>
      <c r="M1475" s="69"/>
    </row>
    <row r="1476" spans="1:13" s="74" customFormat="1" ht="12.75" hidden="1" customHeight="1" x14ac:dyDescent="0.25">
      <c r="A1476" s="69"/>
      <c r="B1476" s="69"/>
      <c r="C1476" s="69"/>
      <c r="D1476" s="69"/>
      <c r="E1476" s="69"/>
      <c r="F1476" s="69"/>
      <c r="G1476" s="69"/>
      <c r="H1476" s="69"/>
      <c r="I1476" s="90"/>
      <c r="J1476" s="90"/>
      <c r="K1476" s="91"/>
      <c r="L1476" s="110"/>
      <c r="M1476" s="69"/>
    </row>
    <row r="1477" spans="1:13" s="93" customFormat="1" ht="12.75" hidden="1" customHeight="1" thickBot="1" x14ac:dyDescent="0.3">
      <c r="A1477" s="69"/>
      <c r="B1477" s="69"/>
      <c r="C1477" s="69"/>
      <c r="D1477" s="69"/>
      <c r="E1477" s="69"/>
      <c r="F1477" s="69"/>
      <c r="G1477" s="69"/>
      <c r="H1477" s="69"/>
      <c r="I1477" s="90"/>
      <c r="J1477" s="90"/>
      <c r="K1477" s="91"/>
      <c r="L1477" s="111"/>
      <c r="M1477" s="69"/>
    </row>
    <row r="1478" spans="1:13" s="93" customFormat="1" ht="12.75" hidden="1" customHeight="1" x14ac:dyDescent="0.25">
      <c r="A1478" s="551" t="s">
        <v>30</v>
      </c>
      <c r="B1478" s="552"/>
      <c r="C1478" s="552"/>
      <c r="D1478" s="552"/>
      <c r="E1478" s="552"/>
      <c r="F1478" s="552"/>
      <c r="G1478" s="552"/>
      <c r="H1478" s="552"/>
      <c r="I1478" s="552"/>
      <c r="J1478" s="552"/>
      <c r="K1478" s="553"/>
      <c r="L1478" s="381">
        <f>SUM(L1479:L1481)</f>
        <v>0</v>
      </c>
      <c r="M1478" s="89"/>
    </row>
    <row r="1479" spans="1:13" s="93" customFormat="1" ht="12.75" hidden="1" customHeight="1" x14ac:dyDescent="0.25">
      <c r="A1479" s="69"/>
      <c r="B1479" s="69"/>
      <c r="C1479" s="69"/>
      <c r="D1479" s="69"/>
      <c r="E1479" s="69"/>
      <c r="F1479" s="69"/>
      <c r="G1479" s="69"/>
      <c r="H1479" s="69"/>
      <c r="I1479" s="90"/>
      <c r="J1479" s="90"/>
      <c r="K1479" s="91"/>
      <c r="L1479" s="110"/>
      <c r="M1479" s="69"/>
    </row>
    <row r="1480" spans="1:13" s="93" customFormat="1" ht="12.75" hidden="1" customHeight="1" x14ac:dyDescent="0.25">
      <c r="A1480" s="69"/>
      <c r="B1480" s="69"/>
      <c r="C1480" s="69"/>
      <c r="D1480" s="69"/>
      <c r="E1480" s="69"/>
      <c r="F1480" s="69"/>
      <c r="G1480" s="69"/>
      <c r="H1480" s="69"/>
      <c r="I1480" s="90"/>
      <c r="J1480" s="90"/>
      <c r="K1480" s="91"/>
      <c r="L1480" s="110"/>
      <c r="M1480" s="69"/>
    </row>
    <row r="1481" spans="1:13" s="93" customFormat="1" ht="12.75" hidden="1" customHeight="1" x14ac:dyDescent="0.25">
      <c r="A1481" s="69"/>
      <c r="B1481" s="69"/>
      <c r="C1481" s="69"/>
      <c r="D1481" s="69"/>
      <c r="E1481" s="69"/>
      <c r="F1481" s="69"/>
      <c r="G1481" s="69"/>
      <c r="H1481" s="69"/>
      <c r="I1481" s="90"/>
      <c r="J1481" s="90"/>
      <c r="K1481" s="91"/>
      <c r="L1481" s="110"/>
      <c r="M1481" s="69"/>
    </row>
    <row r="1482" spans="1:13" s="93" customFormat="1" ht="12.75" hidden="1" customHeight="1" x14ac:dyDescent="0.25">
      <c r="A1482" s="69"/>
      <c r="B1482" s="69"/>
      <c r="C1482" s="69"/>
      <c r="D1482" s="69"/>
      <c r="E1482" s="69"/>
      <c r="F1482" s="69"/>
      <c r="G1482" s="69"/>
      <c r="H1482" s="69"/>
      <c r="I1482" s="90"/>
      <c r="J1482" s="90"/>
      <c r="K1482" s="91"/>
      <c r="L1482" s="111"/>
      <c r="M1482" s="69"/>
    </row>
    <row r="1483" spans="1:13" s="93" customFormat="1" ht="12.75" hidden="1" customHeight="1" x14ac:dyDescent="0.25">
      <c r="A1483" s="69"/>
      <c r="B1483" s="69"/>
      <c r="C1483" s="69"/>
      <c r="D1483" s="69"/>
      <c r="E1483" s="69"/>
      <c r="F1483" s="69"/>
      <c r="G1483" s="69"/>
      <c r="H1483" s="69"/>
      <c r="I1483" s="90"/>
      <c r="J1483" s="90"/>
      <c r="K1483" s="91"/>
      <c r="L1483" s="111"/>
      <c r="M1483" s="69"/>
    </row>
    <row r="1484" spans="1:13" s="74" customFormat="1" ht="12.75" customHeight="1" x14ac:dyDescent="0.25">
      <c r="A1484" s="69"/>
      <c r="B1484" s="69"/>
      <c r="C1484" s="69"/>
      <c r="D1484" s="69"/>
      <c r="E1484" s="69"/>
      <c r="F1484" s="69"/>
      <c r="G1484" s="69"/>
      <c r="H1484" s="69"/>
      <c r="I1484" s="90"/>
      <c r="J1484" s="90"/>
      <c r="K1484" s="91"/>
      <c r="L1484" s="111"/>
      <c r="M1484" s="69"/>
    </row>
    <row r="1485" spans="1:13" s="74" customFormat="1" ht="12.75" customHeight="1" thickBot="1" x14ac:dyDescent="0.3">
      <c r="A1485" s="112" t="s">
        <v>34</v>
      </c>
      <c r="B1485" s="113"/>
      <c r="C1485" s="114"/>
      <c r="D1485" s="115"/>
      <c r="E1485" s="116"/>
      <c r="F1485" s="117"/>
      <c r="G1485" s="118"/>
      <c r="H1485" s="117"/>
      <c r="I1485" s="119"/>
      <c r="J1485" s="119"/>
      <c r="K1485" s="120"/>
      <c r="L1485" s="121">
        <f>L1459+L1462+L1465+L1471+L1475+L1478</f>
        <v>2007.4499999999998</v>
      </c>
      <c r="M1485" s="204"/>
    </row>
    <row r="1486" spans="1:13" s="82" customFormat="1" ht="12.75" customHeight="1" x14ac:dyDescent="0.25">
      <c r="A1486" s="276"/>
      <c r="B1486" s="123"/>
      <c r="C1486" s="124"/>
      <c r="D1486" s="277"/>
      <c r="E1486" s="276"/>
      <c r="F1486" s="123"/>
      <c r="G1486" s="276"/>
      <c r="H1486" s="123"/>
      <c r="I1486" s="277"/>
      <c r="J1486" s="277"/>
      <c r="K1486" s="125"/>
      <c r="L1486" s="127"/>
      <c r="M1486" s="205"/>
    </row>
    <row r="1487" spans="1:13" s="82" customFormat="1" ht="12.75" customHeight="1" x14ac:dyDescent="0.25">
      <c r="A1487" s="558" t="s">
        <v>18</v>
      </c>
      <c r="B1487" s="558"/>
      <c r="C1487" s="558"/>
      <c r="D1487" s="558"/>
      <c r="E1487" s="558"/>
      <c r="F1487" s="558"/>
      <c r="G1487" s="560" t="s">
        <v>19</v>
      </c>
      <c r="H1487" s="560"/>
      <c r="I1487" s="128"/>
      <c r="J1487" s="128"/>
      <c r="K1487" s="129"/>
      <c r="L1487" s="550" t="s">
        <v>20</v>
      </c>
      <c r="M1487" s="550"/>
    </row>
    <row r="1488" spans="1:13" s="82" customFormat="1" ht="12.75" customHeight="1" x14ac:dyDescent="0.25">
      <c r="B1488" s="83"/>
      <c r="C1488" s="84"/>
      <c r="D1488" s="475"/>
      <c r="E1488" s="122"/>
      <c r="F1488" s="130"/>
      <c r="G1488" s="131"/>
      <c r="H1488" s="130"/>
      <c r="K1488" s="132"/>
      <c r="L1488" s="126"/>
      <c r="M1488" s="130"/>
    </row>
    <row r="1489" spans="1:14" s="82" customFormat="1" ht="12.75" customHeight="1" x14ac:dyDescent="0.25">
      <c r="A1489" s="558" t="s">
        <v>1246</v>
      </c>
      <c r="B1489" s="558"/>
      <c r="C1489" s="558"/>
      <c r="D1489" s="558"/>
      <c r="E1489" s="558"/>
      <c r="F1489" s="558"/>
      <c r="G1489" s="559" t="s">
        <v>36</v>
      </c>
      <c r="H1489" s="559"/>
      <c r="I1489" s="279"/>
      <c r="J1489" s="279"/>
      <c r="K1489" s="133"/>
      <c r="L1489" s="559" t="s">
        <v>37</v>
      </c>
      <c r="M1489" s="559"/>
    </row>
    <row r="1490" spans="1:14" s="82" customFormat="1" ht="12.75" customHeight="1" x14ac:dyDescent="0.25">
      <c r="A1490" s="558" t="s">
        <v>1247</v>
      </c>
      <c r="B1490" s="558"/>
      <c r="C1490" s="558"/>
      <c r="D1490" s="558"/>
      <c r="E1490" s="558"/>
      <c r="F1490" s="558"/>
      <c r="G1490" s="550" t="s">
        <v>39</v>
      </c>
      <c r="H1490" s="550"/>
      <c r="I1490" s="278"/>
      <c r="J1490" s="278"/>
      <c r="K1490" s="133"/>
      <c r="L1490" s="550" t="s">
        <v>40</v>
      </c>
      <c r="M1490" s="550"/>
    </row>
    <row r="1491" spans="1:14" s="74" customFormat="1" ht="12.75" customHeight="1" x14ac:dyDescent="0.25">
      <c r="A1491" s="277"/>
      <c r="B1491" s="277"/>
      <c r="C1491" s="277"/>
      <c r="D1491" s="277"/>
      <c r="E1491" s="277"/>
      <c r="F1491" s="277"/>
      <c r="G1491" s="278"/>
      <c r="H1491" s="208"/>
      <c r="I1491" s="278"/>
      <c r="J1491" s="278"/>
      <c r="K1491" s="133"/>
      <c r="L1491" s="126"/>
      <c r="M1491" s="208"/>
    </row>
    <row r="1492" spans="1:14" s="74" customFormat="1" ht="12.75" customHeight="1" x14ac:dyDescent="0.25">
      <c r="A1492" s="557" t="s">
        <v>14</v>
      </c>
      <c r="B1492" s="557"/>
      <c r="C1492" s="557"/>
      <c r="D1492" s="557"/>
      <c r="E1492" s="557"/>
      <c r="F1492" s="70"/>
      <c r="G1492" s="71"/>
      <c r="H1492" s="83"/>
      <c r="I1492" s="279"/>
      <c r="J1492" s="279"/>
      <c r="K1492" s="72"/>
      <c r="L1492" s="73"/>
      <c r="M1492" s="164"/>
    </row>
    <row r="1493" spans="1:14" s="74" customFormat="1" ht="12.75" customHeight="1" x14ac:dyDescent="0.25">
      <c r="A1493" s="75" t="s">
        <v>328</v>
      </c>
      <c r="B1493" s="76"/>
      <c r="C1493" s="77"/>
      <c r="D1493" s="138"/>
      <c r="E1493" s="174" t="s">
        <v>412</v>
      </c>
      <c r="F1493" s="76"/>
      <c r="G1493" s="75" t="s">
        <v>425</v>
      </c>
      <c r="H1493" s="209" t="s">
        <v>427</v>
      </c>
      <c r="I1493" s="79" t="s">
        <v>428</v>
      </c>
      <c r="J1493" s="75"/>
      <c r="K1493" s="80"/>
      <c r="L1493" s="81"/>
      <c r="M1493" s="209" t="s">
        <v>429</v>
      </c>
    </row>
    <row r="1494" spans="1:14" s="88" customFormat="1" ht="12.75" customHeight="1" x14ac:dyDescent="0.25">
      <c r="A1494" s="82"/>
      <c r="B1494" s="83"/>
      <c r="C1494" s="84"/>
      <c r="D1494" s="279"/>
      <c r="E1494" s="74"/>
      <c r="F1494" s="70"/>
      <c r="G1494" s="71"/>
      <c r="H1494" s="83"/>
      <c r="I1494" s="279"/>
      <c r="J1494" s="279"/>
      <c r="K1494" s="72"/>
      <c r="L1494" s="73"/>
      <c r="M1494" s="164"/>
    </row>
    <row r="1495" spans="1:14" s="74" customFormat="1" ht="12.75" customHeight="1" thickBot="1" x14ac:dyDescent="0.3">
      <c r="A1495" s="9" t="s">
        <v>2</v>
      </c>
      <c r="B1495" s="9" t="s">
        <v>3</v>
      </c>
      <c r="C1495" s="85" t="s">
        <v>4</v>
      </c>
      <c r="D1495" s="9" t="s">
        <v>5</v>
      </c>
      <c r="E1495" s="9" t="s">
        <v>6</v>
      </c>
      <c r="F1495" s="9" t="s">
        <v>7</v>
      </c>
      <c r="G1495" s="9" t="s">
        <v>8</v>
      </c>
      <c r="H1495" s="9" t="s">
        <v>9</v>
      </c>
      <c r="I1495" s="9" t="s">
        <v>22</v>
      </c>
      <c r="J1495" s="9" t="s">
        <v>10</v>
      </c>
      <c r="K1495" s="86" t="s">
        <v>11</v>
      </c>
      <c r="L1495" s="87" t="s">
        <v>12</v>
      </c>
      <c r="M1495" s="9" t="s">
        <v>13</v>
      </c>
    </row>
    <row r="1496" spans="1:14" s="93" customFormat="1" ht="12.75" customHeight="1" x14ac:dyDescent="0.25">
      <c r="A1496" s="551" t="s">
        <v>26</v>
      </c>
      <c r="B1496" s="552"/>
      <c r="C1496" s="552"/>
      <c r="D1496" s="552"/>
      <c r="E1496" s="552"/>
      <c r="F1496" s="552"/>
      <c r="G1496" s="552"/>
      <c r="H1496" s="552"/>
      <c r="I1496" s="552"/>
      <c r="J1496" s="552"/>
      <c r="K1496" s="553"/>
      <c r="L1496" s="109">
        <f>L1497</f>
        <v>0</v>
      </c>
      <c r="M1496" s="89"/>
    </row>
    <row r="1497" spans="1:14" s="74" customFormat="1" ht="12.75" customHeight="1" x14ac:dyDescent="0.25">
      <c r="A1497" s="146"/>
      <c r="B1497" s="146"/>
      <c r="C1497" s="146"/>
      <c r="D1497" s="146"/>
      <c r="E1497" s="146"/>
      <c r="F1497" s="146"/>
      <c r="G1497" s="146"/>
      <c r="H1497" s="146"/>
      <c r="I1497" s="146"/>
      <c r="J1497" s="146"/>
      <c r="K1497" s="91"/>
      <c r="L1497" s="92"/>
      <c r="M1497" s="69"/>
      <c r="N1497" s="97"/>
    </row>
    <row r="1498" spans="1:14" s="74" customFormat="1" ht="12.75" customHeight="1" thickBot="1" x14ac:dyDescent="0.3">
      <c r="A1498" s="551" t="s">
        <v>27</v>
      </c>
      <c r="B1498" s="552"/>
      <c r="C1498" s="552"/>
      <c r="D1498" s="552"/>
      <c r="E1498" s="552"/>
      <c r="F1498" s="552"/>
      <c r="G1498" s="552"/>
      <c r="H1498" s="552"/>
      <c r="I1498" s="552"/>
      <c r="J1498" s="552"/>
      <c r="K1498" s="553"/>
      <c r="L1498" s="95">
        <f>L1499</f>
        <v>0</v>
      </c>
      <c r="M1498" s="96"/>
      <c r="N1498" s="97"/>
    </row>
    <row r="1499" spans="1:14" s="74" customFormat="1" ht="12.75" customHeight="1" thickBot="1" x14ac:dyDescent="0.3">
      <c r="A1499" s="98"/>
      <c r="B1499" s="99"/>
      <c r="C1499" s="100"/>
      <c r="D1499" s="101"/>
      <c r="E1499" s="102"/>
      <c r="F1499" s="103"/>
      <c r="G1499" s="104"/>
      <c r="H1499" s="96"/>
      <c r="I1499" s="105"/>
      <c r="J1499" s="105"/>
      <c r="K1499" s="106"/>
      <c r="L1499" s="107"/>
      <c r="M1499" s="103"/>
    </row>
    <row r="1500" spans="1:14" s="93" customFormat="1" ht="12.75" customHeight="1" x14ac:dyDescent="0.25">
      <c r="A1500" s="551" t="s">
        <v>28</v>
      </c>
      <c r="B1500" s="552"/>
      <c r="C1500" s="552"/>
      <c r="D1500" s="552"/>
      <c r="E1500" s="552"/>
      <c r="F1500" s="552"/>
      <c r="G1500" s="552"/>
      <c r="H1500" s="552"/>
      <c r="I1500" s="552"/>
      <c r="J1500" s="552"/>
      <c r="K1500" s="553"/>
      <c r="L1500" s="109">
        <f>L1501</f>
        <v>0</v>
      </c>
      <c r="M1500" s="89"/>
    </row>
    <row r="1501" spans="1:14" s="74" customFormat="1" ht="12.75" customHeight="1" x14ac:dyDescent="0.25">
      <c r="A1501" s="146"/>
      <c r="B1501" s="146"/>
      <c r="C1501" s="146"/>
      <c r="D1501" s="146"/>
      <c r="E1501" s="146"/>
      <c r="F1501" s="146"/>
      <c r="G1501" s="146"/>
      <c r="H1501" s="146"/>
      <c r="I1501" s="146"/>
      <c r="J1501" s="146"/>
      <c r="K1501" s="91"/>
      <c r="L1501" s="92"/>
      <c r="M1501" s="69"/>
    </row>
    <row r="1502" spans="1:14" s="74" customFormat="1" ht="12.75" customHeight="1" thickBot="1" x14ac:dyDescent="0.3">
      <c r="A1502" s="112" t="s">
        <v>34</v>
      </c>
      <c r="B1502" s="113"/>
      <c r="C1502" s="114"/>
      <c r="D1502" s="115"/>
      <c r="E1502" s="116"/>
      <c r="F1502" s="117"/>
      <c r="G1502" s="118"/>
      <c r="H1502" s="117"/>
      <c r="I1502" s="119"/>
      <c r="J1502" s="119"/>
      <c r="K1502" s="120"/>
      <c r="L1502" s="121">
        <f>SUM(L1500:L1501)</f>
        <v>0</v>
      </c>
      <c r="M1502" s="204"/>
    </row>
    <row r="1503" spans="1:14" s="82" customFormat="1" ht="12.75" customHeight="1" x14ac:dyDescent="0.25">
      <c r="A1503" s="276"/>
      <c r="B1503" s="123"/>
      <c r="C1503" s="124"/>
      <c r="D1503" s="277"/>
      <c r="E1503" s="276"/>
      <c r="F1503" s="123"/>
      <c r="G1503" s="276"/>
      <c r="H1503" s="123"/>
      <c r="I1503" s="277"/>
      <c r="J1503" s="277"/>
      <c r="K1503" s="125"/>
      <c r="L1503" s="127"/>
      <c r="M1503" s="205"/>
    </row>
    <row r="1504" spans="1:14" s="82" customFormat="1" ht="12.75" customHeight="1" x14ac:dyDescent="0.25">
      <c r="A1504" s="558" t="s">
        <v>18</v>
      </c>
      <c r="B1504" s="558"/>
      <c r="C1504" s="558"/>
      <c r="D1504" s="558"/>
      <c r="E1504" s="558"/>
      <c r="F1504" s="558"/>
      <c r="G1504" s="560" t="s">
        <v>19</v>
      </c>
      <c r="H1504" s="560"/>
      <c r="I1504" s="128"/>
      <c r="J1504" s="128"/>
      <c r="K1504" s="129"/>
      <c r="L1504" s="550" t="s">
        <v>20</v>
      </c>
      <c r="M1504" s="550"/>
    </row>
    <row r="1505" spans="1:14" s="82" customFormat="1" ht="12.75" customHeight="1" x14ac:dyDescent="0.25">
      <c r="B1505" s="83"/>
      <c r="C1505" s="84"/>
      <c r="D1505" s="475"/>
      <c r="E1505" s="122"/>
      <c r="F1505" s="130"/>
      <c r="G1505" s="131"/>
      <c r="H1505" s="130"/>
      <c r="K1505" s="132"/>
      <c r="L1505" s="126"/>
      <c r="M1505" s="130"/>
    </row>
    <row r="1506" spans="1:14" s="82" customFormat="1" ht="12.75" customHeight="1" x14ac:dyDescent="0.25">
      <c r="A1506" s="558" t="s">
        <v>1246</v>
      </c>
      <c r="B1506" s="558"/>
      <c r="C1506" s="558"/>
      <c r="D1506" s="558"/>
      <c r="E1506" s="558"/>
      <c r="F1506" s="558"/>
      <c r="G1506" s="559" t="s">
        <v>36</v>
      </c>
      <c r="H1506" s="559"/>
      <c r="I1506" s="279"/>
      <c r="J1506" s="279"/>
      <c r="K1506" s="133"/>
      <c r="L1506" s="559" t="s">
        <v>37</v>
      </c>
      <c r="M1506" s="559"/>
      <c r="N1506" s="82">
        <f>116+162.4+348+116+162.4+58+116+116+58</f>
        <v>1252.8</v>
      </c>
    </row>
    <row r="1507" spans="1:14" s="82" customFormat="1" ht="12.75" customHeight="1" x14ac:dyDescent="0.25">
      <c r="A1507" s="558" t="s">
        <v>1247</v>
      </c>
      <c r="B1507" s="558"/>
      <c r="C1507" s="558"/>
      <c r="D1507" s="558"/>
      <c r="E1507" s="558"/>
      <c r="F1507" s="558"/>
      <c r="G1507" s="550" t="s">
        <v>39</v>
      </c>
      <c r="H1507" s="550"/>
      <c r="I1507" s="278"/>
      <c r="J1507" s="278"/>
      <c r="K1507" s="133"/>
      <c r="L1507" s="550" t="s">
        <v>40</v>
      </c>
      <c r="M1507" s="550"/>
    </row>
    <row r="1508" spans="1:14" s="74" customFormat="1" ht="12.75" customHeight="1" x14ac:dyDescent="0.25">
      <c r="A1508" s="277"/>
      <c r="B1508" s="277"/>
      <c r="C1508" s="277"/>
      <c r="D1508" s="277"/>
      <c r="E1508" s="277"/>
      <c r="F1508" s="277"/>
      <c r="G1508" s="278"/>
      <c r="H1508" s="208"/>
      <c r="I1508" s="278"/>
      <c r="J1508" s="278"/>
      <c r="K1508" s="133"/>
      <c r="L1508" s="126"/>
      <c r="M1508" s="208"/>
    </row>
    <row r="1509" spans="1:14" s="74" customFormat="1" ht="12.75" customHeight="1" x14ac:dyDescent="0.25">
      <c r="A1509" s="557" t="s">
        <v>14</v>
      </c>
      <c r="B1509" s="557"/>
      <c r="C1509" s="557"/>
      <c r="D1509" s="557"/>
      <c r="E1509" s="557"/>
      <c r="F1509" s="70"/>
      <c r="G1509" s="71"/>
      <c r="H1509" s="83"/>
      <c r="I1509" s="279"/>
      <c r="J1509" s="279"/>
      <c r="K1509" s="72"/>
      <c r="L1509" s="73"/>
      <c r="M1509" s="164"/>
    </row>
    <row r="1510" spans="1:14" s="74" customFormat="1" ht="12.75" customHeight="1" x14ac:dyDescent="0.25">
      <c r="A1510" s="158" t="s">
        <v>430</v>
      </c>
      <c r="B1510" s="159"/>
      <c r="C1510" s="160"/>
      <c r="D1510" s="161"/>
      <c r="E1510" s="174" t="s">
        <v>431</v>
      </c>
      <c r="F1510" s="159"/>
      <c r="G1510" s="158" t="s">
        <v>316</v>
      </c>
      <c r="H1510" s="210" t="s">
        <v>432</v>
      </c>
      <c r="I1510" s="79" t="s">
        <v>433</v>
      </c>
      <c r="J1510" s="158"/>
      <c r="K1510" s="162"/>
      <c r="L1510" s="163"/>
      <c r="M1510" s="210" t="s">
        <v>434</v>
      </c>
    </row>
    <row r="1511" spans="1:14" s="88" customFormat="1" ht="12.75" customHeight="1" x14ac:dyDescent="0.25">
      <c r="A1511" s="82"/>
      <c r="B1511" s="83"/>
      <c r="C1511" s="84"/>
      <c r="D1511" s="279"/>
      <c r="E1511" s="74"/>
      <c r="F1511" s="70"/>
      <c r="G1511" s="71"/>
      <c r="H1511" s="83"/>
      <c r="I1511" s="279"/>
      <c r="J1511" s="279"/>
      <c r="K1511" s="72"/>
      <c r="L1511" s="73"/>
      <c r="M1511" s="164"/>
    </row>
    <row r="1512" spans="1:14" s="74" customFormat="1" ht="48.75" customHeight="1" x14ac:dyDescent="0.25">
      <c r="A1512" s="9" t="s">
        <v>2</v>
      </c>
      <c r="B1512" s="9" t="s">
        <v>3</v>
      </c>
      <c r="C1512" s="85" t="s">
        <v>4</v>
      </c>
      <c r="D1512" s="9" t="s">
        <v>5</v>
      </c>
      <c r="E1512" s="9" t="s">
        <v>6</v>
      </c>
      <c r="F1512" s="9" t="s">
        <v>7</v>
      </c>
      <c r="G1512" s="9" t="s">
        <v>8</v>
      </c>
      <c r="H1512" s="9" t="s">
        <v>9</v>
      </c>
      <c r="I1512" s="9" t="s">
        <v>22</v>
      </c>
      <c r="J1512" s="9" t="s">
        <v>10</v>
      </c>
      <c r="K1512" s="86" t="s">
        <v>11</v>
      </c>
      <c r="L1512" s="87" t="s">
        <v>12</v>
      </c>
      <c r="M1512" s="9" t="s">
        <v>13</v>
      </c>
    </row>
    <row r="1513" spans="1:14" s="93" customFormat="1" ht="12.75" hidden="1" customHeight="1" x14ac:dyDescent="0.25">
      <c r="A1513" s="551" t="s">
        <v>140</v>
      </c>
      <c r="B1513" s="552"/>
      <c r="C1513" s="552"/>
      <c r="D1513" s="552"/>
      <c r="E1513" s="552"/>
      <c r="F1513" s="552"/>
      <c r="G1513" s="552"/>
      <c r="H1513" s="552"/>
      <c r="I1513" s="552"/>
      <c r="J1513" s="552"/>
      <c r="K1513" s="553"/>
      <c r="L1513" s="309">
        <f>SUM(L1514:L1516)</f>
        <v>116</v>
      </c>
      <c r="M1513" s="89"/>
    </row>
    <row r="1514" spans="1:14" s="74" customFormat="1" ht="31.5" hidden="1" customHeight="1" x14ac:dyDescent="0.25">
      <c r="A1514" s="69" t="s">
        <v>679</v>
      </c>
      <c r="B1514" s="69">
        <v>4</v>
      </c>
      <c r="C1514" s="69">
        <v>5</v>
      </c>
      <c r="D1514" s="69" t="s">
        <v>1120</v>
      </c>
      <c r="E1514" s="69"/>
      <c r="F1514" s="69" t="s">
        <v>684</v>
      </c>
      <c r="G1514" s="69" t="s">
        <v>1123</v>
      </c>
      <c r="H1514" s="69" t="s">
        <v>791</v>
      </c>
      <c r="I1514" s="90">
        <v>43570</v>
      </c>
      <c r="J1514" s="90">
        <v>43570</v>
      </c>
      <c r="K1514" s="91">
        <v>1331</v>
      </c>
      <c r="L1514" s="110">
        <v>116</v>
      </c>
      <c r="M1514" s="69" t="s">
        <v>1127</v>
      </c>
      <c r="N1514" s="97"/>
    </row>
    <row r="1515" spans="1:14" s="74" customFormat="1" ht="12.75" hidden="1" customHeight="1" x14ac:dyDescent="0.25">
      <c r="A1515" s="69"/>
      <c r="B1515" s="69"/>
      <c r="C1515" s="69"/>
      <c r="D1515" s="69"/>
      <c r="E1515" s="69"/>
      <c r="F1515" s="69"/>
      <c r="G1515" s="69"/>
      <c r="H1515" s="69"/>
      <c r="I1515" s="90"/>
      <c r="J1515" s="90"/>
      <c r="K1515" s="91"/>
      <c r="L1515" s="110"/>
      <c r="M1515" s="321"/>
      <c r="N1515" s="97"/>
    </row>
    <row r="1516" spans="1:14" s="74" customFormat="1" ht="12.75" hidden="1" customHeight="1" x14ac:dyDescent="0.25">
      <c r="A1516" s="69"/>
      <c r="B1516" s="69"/>
      <c r="C1516" s="69"/>
      <c r="D1516" s="69"/>
      <c r="E1516" s="69"/>
      <c r="F1516" s="69"/>
      <c r="G1516" s="69"/>
      <c r="H1516" s="69"/>
      <c r="I1516" s="90"/>
      <c r="J1516" s="90"/>
      <c r="K1516" s="91"/>
      <c r="L1516" s="110"/>
      <c r="M1516" s="321"/>
      <c r="N1516" s="97"/>
    </row>
    <row r="1517" spans="1:14" s="74" customFormat="1" ht="12.75" customHeight="1" thickBot="1" x14ac:dyDescent="0.3">
      <c r="A1517" s="554" t="s">
        <v>642</v>
      </c>
      <c r="B1517" s="555"/>
      <c r="C1517" s="555"/>
      <c r="D1517" s="555"/>
      <c r="E1517" s="555"/>
      <c r="F1517" s="555"/>
      <c r="G1517" s="555"/>
      <c r="H1517" s="555"/>
      <c r="I1517" s="555"/>
      <c r="J1517" s="555"/>
      <c r="K1517" s="556"/>
      <c r="L1517" s="308">
        <f>SUM(L1518:L1519)</f>
        <v>1785</v>
      </c>
      <c r="M1517" s="96"/>
      <c r="N1517" s="97"/>
    </row>
    <row r="1518" spans="1:14" s="74" customFormat="1" ht="36.75" customHeight="1" x14ac:dyDescent="0.25">
      <c r="A1518" s="69" t="s">
        <v>1208</v>
      </c>
      <c r="B1518" s="69">
        <v>6</v>
      </c>
      <c r="C1518" s="69">
        <v>19</v>
      </c>
      <c r="D1518" s="69" t="s">
        <v>1644</v>
      </c>
      <c r="E1518" s="69"/>
      <c r="F1518" s="69" t="s">
        <v>684</v>
      </c>
      <c r="G1518" s="69" t="s">
        <v>1655</v>
      </c>
      <c r="H1518" s="69" t="s">
        <v>1648</v>
      </c>
      <c r="I1518" s="90">
        <v>43610</v>
      </c>
      <c r="J1518" s="90">
        <v>43610</v>
      </c>
      <c r="K1518" s="91">
        <v>1428</v>
      </c>
      <c r="L1518" s="110">
        <v>58</v>
      </c>
      <c r="M1518" s="69" t="s">
        <v>1261</v>
      </c>
      <c r="N1518" s="510" t="s">
        <v>1708</v>
      </c>
    </row>
    <row r="1519" spans="1:14" s="93" customFormat="1" ht="41.25" customHeight="1" x14ac:dyDescent="0.25">
      <c r="A1519" s="69" t="s">
        <v>679</v>
      </c>
      <c r="B1519" s="69">
        <v>6</v>
      </c>
      <c r="C1519" s="69">
        <v>8</v>
      </c>
      <c r="D1519" s="69" t="s">
        <v>1766</v>
      </c>
      <c r="E1519" s="69"/>
      <c r="F1519" s="69" t="s">
        <v>1162</v>
      </c>
      <c r="G1519" s="69" t="s">
        <v>1767</v>
      </c>
      <c r="H1519" s="69" t="s">
        <v>1496</v>
      </c>
      <c r="I1519" s="90">
        <v>43570</v>
      </c>
      <c r="J1519" s="90">
        <v>43570</v>
      </c>
      <c r="K1519" s="91">
        <v>89</v>
      </c>
      <c r="L1519" s="111">
        <v>1727</v>
      </c>
      <c r="M1519" s="69" t="s">
        <v>1261</v>
      </c>
      <c r="N1519" s="528"/>
    </row>
    <row r="1520" spans="1:14" s="93" customFormat="1" ht="12.75" customHeight="1" x14ac:dyDescent="0.25">
      <c r="A1520" s="69"/>
      <c r="B1520" s="69"/>
      <c r="C1520" s="69"/>
      <c r="D1520" s="69"/>
      <c r="E1520" s="69"/>
      <c r="F1520" s="69"/>
      <c r="G1520" s="69"/>
      <c r="H1520" s="69"/>
      <c r="I1520" s="90"/>
      <c r="J1520" s="90"/>
      <c r="K1520" s="91"/>
      <c r="L1520" s="111"/>
      <c r="M1520" s="69"/>
    </row>
    <row r="1521" spans="1:13" s="74" customFormat="1" ht="12.75" hidden="1" customHeight="1" x14ac:dyDescent="0.25">
      <c r="A1521" s="69"/>
      <c r="B1521" s="69"/>
      <c r="C1521" s="69"/>
      <c r="D1521" s="69"/>
      <c r="E1521" s="69"/>
      <c r="F1521" s="69"/>
      <c r="G1521" s="69"/>
      <c r="H1521" s="69"/>
      <c r="I1521" s="90"/>
      <c r="J1521" s="90"/>
      <c r="K1521" s="91"/>
      <c r="L1521" s="111"/>
      <c r="M1521" s="69"/>
    </row>
    <row r="1522" spans="1:13" s="93" customFormat="1" ht="12.75" hidden="1" customHeight="1" thickBot="1" x14ac:dyDescent="0.3">
      <c r="A1522" s="69"/>
      <c r="B1522" s="69"/>
      <c r="C1522" s="69"/>
      <c r="D1522" s="69"/>
      <c r="E1522" s="69"/>
      <c r="F1522" s="69"/>
      <c r="G1522" s="69"/>
      <c r="H1522" s="69"/>
      <c r="I1522" s="90"/>
      <c r="J1522" s="90"/>
      <c r="K1522" s="91"/>
      <c r="L1522" s="111"/>
      <c r="M1522" s="69"/>
    </row>
    <row r="1523" spans="1:13" s="93" customFormat="1" ht="12.75" hidden="1" customHeight="1" x14ac:dyDescent="0.25">
      <c r="A1523" s="551"/>
      <c r="B1523" s="552"/>
      <c r="C1523" s="552"/>
      <c r="D1523" s="552"/>
      <c r="E1523" s="552"/>
      <c r="F1523" s="552"/>
      <c r="G1523" s="552"/>
      <c r="H1523" s="552"/>
      <c r="I1523" s="552"/>
      <c r="J1523" s="552"/>
      <c r="K1523" s="553"/>
      <c r="L1523" s="109">
        <f>SUM(L1524:L1524)</f>
        <v>0</v>
      </c>
      <c r="M1523" s="89"/>
    </row>
    <row r="1524" spans="1:13" s="93" customFormat="1" ht="12.75" hidden="1" customHeight="1" thickBot="1" x14ac:dyDescent="0.3">
      <c r="A1524" s="69"/>
      <c r="B1524" s="69"/>
      <c r="C1524" s="69"/>
      <c r="D1524" s="69"/>
      <c r="E1524" s="69"/>
      <c r="F1524" s="69"/>
      <c r="G1524" s="69"/>
      <c r="H1524" s="69"/>
      <c r="I1524" s="90"/>
      <c r="J1524" s="90"/>
      <c r="K1524" s="91"/>
      <c r="L1524" s="110"/>
      <c r="M1524" s="69"/>
    </row>
    <row r="1525" spans="1:13" s="93" customFormat="1" ht="12.75" hidden="1" customHeight="1" x14ac:dyDescent="0.25">
      <c r="A1525" s="551"/>
      <c r="B1525" s="552"/>
      <c r="C1525" s="552"/>
      <c r="D1525" s="552"/>
      <c r="E1525" s="552"/>
      <c r="F1525" s="552"/>
      <c r="G1525" s="552"/>
      <c r="H1525" s="552"/>
      <c r="I1525" s="552"/>
      <c r="J1525" s="552"/>
      <c r="K1525" s="553"/>
      <c r="L1525" s="309">
        <f>SUM(L1526:L1529)</f>
        <v>0</v>
      </c>
      <c r="M1525" s="89"/>
    </row>
    <row r="1526" spans="1:13" s="93" customFormat="1" ht="12.75" hidden="1" customHeight="1" x14ac:dyDescent="0.25">
      <c r="A1526" s="69"/>
      <c r="B1526" s="69"/>
      <c r="C1526" s="69"/>
      <c r="D1526" s="69"/>
      <c r="E1526" s="69"/>
      <c r="F1526" s="69"/>
      <c r="G1526" s="69"/>
      <c r="H1526" s="69"/>
      <c r="I1526" s="90"/>
      <c r="J1526" s="90"/>
      <c r="K1526" s="91"/>
      <c r="L1526" s="111"/>
      <c r="M1526" s="69"/>
    </row>
    <row r="1527" spans="1:13" s="93" customFormat="1" ht="12.75" hidden="1" customHeight="1" x14ac:dyDescent="0.25">
      <c r="A1527" s="69"/>
      <c r="B1527" s="69"/>
      <c r="C1527" s="69"/>
      <c r="D1527" s="69"/>
      <c r="E1527" s="69"/>
      <c r="F1527" s="69"/>
      <c r="G1527" s="69"/>
      <c r="H1527" s="69"/>
      <c r="I1527" s="90"/>
      <c r="J1527" s="90"/>
      <c r="K1527" s="91"/>
      <c r="L1527" s="111"/>
      <c r="M1527" s="69"/>
    </row>
    <row r="1528" spans="1:13" s="74" customFormat="1" ht="12.75" hidden="1" customHeight="1" x14ac:dyDescent="0.25">
      <c r="A1528" s="69"/>
      <c r="B1528" s="69"/>
      <c r="C1528" s="69"/>
      <c r="D1528" s="69"/>
      <c r="E1528" s="69"/>
      <c r="F1528" s="69"/>
      <c r="G1528" s="69"/>
      <c r="H1528" s="69"/>
      <c r="I1528" s="90"/>
      <c r="J1528" s="90"/>
      <c r="K1528" s="91"/>
      <c r="L1528" s="111"/>
      <c r="M1528" s="69"/>
    </row>
    <row r="1529" spans="1:13" s="93" customFormat="1" ht="12.75" hidden="1" customHeight="1" thickBot="1" x14ac:dyDescent="0.3">
      <c r="A1529" s="69"/>
      <c r="B1529" s="69"/>
      <c r="C1529" s="69"/>
      <c r="D1529" s="69"/>
      <c r="E1529" s="69"/>
      <c r="F1529" s="69"/>
      <c r="G1529" s="69"/>
      <c r="H1529" s="69"/>
      <c r="I1529" s="90"/>
      <c r="J1529" s="90"/>
      <c r="K1529" s="91"/>
      <c r="L1529" s="111"/>
      <c r="M1529" s="69"/>
    </row>
    <row r="1530" spans="1:13" s="93" customFormat="1" ht="12.75" hidden="1" customHeight="1" x14ac:dyDescent="0.25">
      <c r="A1530" s="551"/>
      <c r="B1530" s="552"/>
      <c r="C1530" s="552"/>
      <c r="D1530" s="552"/>
      <c r="E1530" s="552"/>
      <c r="F1530" s="552"/>
      <c r="G1530" s="552"/>
      <c r="H1530" s="552"/>
      <c r="I1530" s="552"/>
      <c r="J1530" s="552"/>
      <c r="K1530" s="553"/>
      <c r="L1530" s="381">
        <f>SUM(L1531:L1535)</f>
        <v>0</v>
      </c>
      <c r="M1530" s="89"/>
    </row>
    <row r="1531" spans="1:13" s="93" customFormat="1" ht="12.75" hidden="1" customHeight="1" x14ac:dyDescent="0.25">
      <c r="A1531" s="69"/>
      <c r="B1531" s="69"/>
      <c r="C1531" s="69"/>
      <c r="D1531" s="69"/>
      <c r="E1531" s="69"/>
      <c r="F1531" s="69"/>
      <c r="G1531" s="69"/>
      <c r="H1531" s="69"/>
      <c r="I1531" s="90"/>
      <c r="J1531" s="90"/>
      <c r="K1531" s="91"/>
      <c r="L1531" s="111"/>
      <c r="M1531" s="69"/>
    </row>
    <row r="1532" spans="1:13" s="93" customFormat="1" ht="12.75" hidden="1" customHeight="1" x14ac:dyDescent="0.25">
      <c r="A1532" s="69"/>
      <c r="B1532" s="69"/>
      <c r="C1532" s="69"/>
      <c r="D1532" s="69"/>
      <c r="E1532" s="69"/>
      <c r="F1532" s="69"/>
      <c r="G1532" s="69"/>
      <c r="H1532" s="69"/>
      <c r="I1532" s="90"/>
      <c r="J1532" s="90"/>
      <c r="K1532" s="91"/>
      <c r="L1532" s="111"/>
      <c r="M1532" s="69"/>
    </row>
    <row r="1533" spans="1:13" s="93" customFormat="1" ht="12.75" hidden="1" customHeight="1" x14ac:dyDescent="0.25">
      <c r="A1533" s="69"/>
      <c r="B1533" s="69"/>
      <c r="C1533" s="69"/>
      <c r="D1533" s="69"/>
      <c r="E1533" s="69"/>
      <c r="F1533" s="69"/>
      <c r="G1533" s="69"/>
      <c r="H1533" s="69"/>
      <c r="I1533" s="90"/>
      <c r="J1533" s="90"/>
      <c r="K1533" s="91"/>
      <c r="L1533" s="111"/>
      <c r="M1533" s="69"/>
    </row>
    <row r="1534" spans="1:13" s="74" customFormat="1" ht="12.75" hidden="1" customHeight="1" x14ac:dyDescent="0.25">
      <c r="A1534" s="69"/>
      <c r="B1534" s="69"/>
      <c r="C1534" s="69"/>
      <c r="D1534" s="69"/>
      <c r="E1534" s="69"/>
      <c r="F1534" s="69"/>
      <c r="G1534" s="69"/>
      <c r="H1534" s="69"/>
      <c r="I1534" s="90"/>
      <c r="J1534" s="90"/>
      <c r="K1534" s="91"/>
      <c r="L1534" s="111"/>
      <c r="M1534" s="69"/>
    </row>
    <row r="1535" spans="1:13" s="74" customFormat="1" ht="12.75" customHeight="1" x14ac:dyDescent="0.25">
      <c r="A1535" s="69"/>
      <c r="B1535" s="69"/>
      <c r="C1535" s="69"/>
      <c r="D1535" s="69"/>
      <c r="E1535" s="69"/>
      <c r="F1535" s="69"/>
      <c r="G1535" s="69"/>
      <c r="H1535" s="69"/>
      <c r="I1535" s="90"/>
      <c r="J1535" s="90"/>
      <c r="K1535" s="91"/>
      <c r="L1535" s="111"/>
      <c r="M1535" s="69"/>
    </row>
    <row r="1536" spans="1:13" s="74" customFormat="1" ht="12.75" customHeight="1" thickBot="1" x14ac:dyDescent="0.3">
      <c r="A1536" s="112" t="s">
        <v>34</v>
      </c>
      <c r="B1536" s="113"/>
      <c r="C1536" s="114"/>
      <c r="D1536" s="115"/>
      <c r="E1536" s="116"/>
      <c r="F1536" s="117"/>
      <c r="G1536" s="118"/>
      <c r="H1536" s="117"/>
      <c r="I1536" s="119"/>
      <c r="J1536" s="119"/>
      <c r="K1536" s="120"/>
      <c r="L1536" s="121">
        <f>L1513+L1517+L1521+L1523+L1525+L1530</f>
        <v>1901</v>
      </c>
      <c r="M1536" s="204"/>
    </row>
    <row r="1537" spans="1:15" s="82" customFormat="1" ht="12.75" customHeight="1" x14ac:dyDescent="0.25">
      <c r="A1537" s="276"/>
      <c r="B1537" s="123"/>
      <c r="C1537" s="124"/>
      <c r="D1537" s="277"/>
      <c r="E1537" s="276"/>
      <c r="F1537" s="123"/>
      <c r="G1537" s="276"/>
      <c r="H1537" s="123"/>
      <c r="I1537" s="277"/>
      <c r="J1537" s="277"/>
      <c r="K1537" s="125"/>
      <c r="L1537" s="127"/>
      <c r="M1537" s="205"/>
    </row>
    <row r="1538" spans="1:15" s="82" customFormat="1" ht="12.75" customHeight="1" x14ac:dyDescent="0.25">
      <c r="A1538" s="558" t="s">
        <v>18</v>
      </c>
      <c r="B1538" s="558"/>
      <c r="C1538" s="558"/>
      <c r="D1538" s="558"/>
      <c r="E1538" s="558"/>
      <c r="F1538" s="558"/>
      <c r="G1538" s="560" t="s">
        <v>19</v>
      </c>
      <c r="H1538" s="560"/>
      <c r="I1538" s="128"/>
      <c r="J1538" s="128"/>
      <c r="K1538" s="129"/>
      <c r="L1538" s="550" t="s">
        <v>20</v>
      </c>
      <c r="M1538" s="550"/>
    </row>
    <row r="1539" spans="1:15" s="82" customFormat="1" ht="12.75" customHeight="1" x14ac:dyDescent="0.25">
      <c r="B1539" s="83"/>
      <c r="C1539" s="84"/>
      <c r="D1539" s="475"/>
      <c r="E1539" s="122"/>
      <c r="F1539" s="130"/>
      <c r="G1539" s="131"/>
      <c r="H1539" s="130"/>
      <c r="K1539" s="132"/>
      <c r="L1539" s="126"/>
      <c r="M1539" s="130"/>
    </row>
    <row r="1540" spans="1:15" s="82" customFormat="1" ht="12.75" customHeight="1" x14ac:dyDescent="0.25">
      <c r="A1540" s="558" t="s">
        <v>1246</v>
      </c>
      <c r="B1540" s="558"/>
      <c r="C1540" s="558"/>
      <c r="D1540" s="558"/>
      <c r="E1540" s="558"/>
      <c r="F1540" s="558"/>
      <c r="G1540" s="559" t="s">
        <v>36</v>
      </c>
      <c r="H1540" s="559"/>
      <c r="I1540" s="279"/>
      <c r="J1540" s="279"/>
      <c r="K1540" s="133"/>
      <c r="L1540" s="559" t="s">
        <v>37</v>
      </c>
      <c r="M1540" s="559"/>
    </row>
    <row r="1541" spans="1:15" s="82" customFormat="1" ht="12.75" customHeight="1" x14ac:dyDescent="0.25">
      <c r="A1541" s="558" t="s">
        <v>1247</v>
      </c>
      <c r="B1541" s="558"/>
      <c r="C1541" s="558"/>
      <c r="D1541" s="558"/>
      <c r="E1541" s="558"/>
      <c r="F1541" s="558"/>
      <c r="G1541" s="550" t="s">
        <v>39</v>
      </c>
      <c r="H1541" s="550"/>
      <c r="I1541" s="278"/>
      <c r="J1541" s="278"/>
      <c r="K1541" s="133"/>
      <c r="L1541" s="550" t="s">
        <v>40</v>
      </c>
      <c r="M1541" s="550"/>
    </row>
    <row r="1542" spans="1:15" s="74" customFormat="1" ht="12.75" customHeight="1" x14ac:dyDescent="0.25">
      <c r="A1542" s="277"/>
      <c r="B1542" s="277"/>
      <c r="C1542" s="277"/>
      <c r="D1542" s="277"/>
      <c r="E1542" s="277"/>
      <c r="F1542" s="277"/>
      <c r="G1542" s="278"/>
      <c r="H1542" s="208"/>
      <c r="I1542" s="278"/>
      <c r="J1542" s="278"/>
      <c r="K1542" s="133"/>
      <c r="L1542" s="126"/>
      <c r="M1542" s="208"/>
    </row>
    <row r="1543" spans="1:15" s="74" customFormat="1" ht="12.75" customHeight="1" x14ac:dyDescent="0.25">
      <c r="A1543" s="557" t="s">
        <v>14</v>
      </c>
      <c r="B1543" s="557"/>
      <c r="C1543" s="557"/>
      <c r="D1543" s="557"/>
      <c r="E1543" s="557"/>
      <c r="F1543" s="70"/>
      <c r="G1543" s="71"/>
      <c r="H1543" s="83"/>
      <c r="I1543" s="279"/>
      <c r="J1543" s="279"/>
      <c r="K1543" s="72"/>
      <c r="L1543" s="73"/>
      <c r="M1543" s="164"/>
    </row>
    <row r="1544" spans="1:15" s="74" customFormat="1" ht="12.75" customHeight="1" x14ac:dyDescent="0.25">
      <c r="A1544" s="75" t="s">
        <v>435</v>
      </c>
      <c r="B1544" s="76"/>
      <c r="C1544" s="77"/>
      <c r="D1544" s="138"/>
      <c r="E1544" s="174" t="s">
        <v>436</v>
      </c>
      <c r="F1544" s="76"/>
      <c r="G1544" s="75" t="s">
        <v>47</v>
      </c>
      <c r="H1544" s="209" t="s">
        <v>336</v>
      </c>
      <c r="I1544" s="79" t="s">
        <v>437</v>
      </c>
      <c r="J1544" s="75"/>
      <c r="K1544" s="80"/>
      <c r="L1544" s="81"/>
      <c r="M1544" s="209" t="s">
        <v>438</v>
      </c>
    </row>
    <row r="1545" spans="1:15" s="88" customFormat="1" ht="12.75" customHeight="1" x14ac:dyDescent="0.25">
      <c r="A1545" s="82"/>
      <c r="B1545" s="83"/>
      <c r="C1545" s="84"/>
      <c r="D1545" s="279"/>
      <c r="E1545" s="74"/>
      <c r="F1545" s="70"/>
      <c r="G1545" s="71"/>
      <c r="H1545" s="83"/>
      <c r="I1545" s="279"/>
      <c r="J1545" s="279"/>
      <c r="K1545" s="72"/>
      <c r="L1545" s="73"/>
      <c r="M1545" s="164"/>
    </row>
    <row r="1546" spans="1:15" s="74" customFormat="1" ht="30" customHeight="1" thickBot="1" x14ac:dyDescent="0.3">
      <c r="A1546" s="9" t="s">
        <v>2</v>
      </c>
      <c r="B1546" s="9" t="s">
        <v>3</v>
      </c>
      <c r="C1546" s="85" t="s">
        <v>4</v>
      </c>
      <c r="D1546" s="9" t="s">
        <v>5</v>
      </c>
      <c r="E1546" s="9" t="s">
        <v>6</v>
      </c>
      <c r="F1546" s="9" t="s">
        <v>7</v>
      </c>
      <c r="G1546" s="9" t="s">
        <v>8</v>
      </c>
      <c r="H1546" s="9" t="s">
        <v>9</v>
      </c>
      <c r="I1546" s="9" t="s">
        <v>22</v>
      </c>
      <c r="J1546" s="9" t="s">
        <v>10</v>
      </c>
      <c r="K1546" s="86" t="s">
        <v>11</v>
      </c>
      <c r="L1546" s="87" t="s">
        <v>12</v>
      </c>
      <c r="M1546" s="9" t="s">
        <v>13</v>
      </c>
    </row>
    <row r="1547" spans="1:15" s="93" customFormat="1" ht="12.75" customHeight="1" x14ac:dyDescent="0.25">
      <c r="A1547" s="551" t="s">
        <v>140</v>
      </c>
      <c r="B1547" s="552"/>
      <c r="C1547" s="552"/>
      <c r="D1547" s="552"/>
      <c r="E1547" s="552"/>
      <c r="F1547" s="552"/>
      <c r="G1547" s="552"/>
      <c r="H1547" s="552"/>
      <c r="I1547" s="552"/>
      <c r="J1547" s="552"/>
      <c r="K1547" s="553"/>
      <c r="L1547" s="109">
        <f>SUM(L1548:L1549)</f>
        <v>348</v>
      </c>
      <c r="M1547" s="89"/>
    </row>
    <row r="1548" spans="1:15" s="74" customFormat="1" ht="30.75" customHeight="1" x14ac:dyDescent="0.25">
      <c r="A1548" s="69" t="s">
        <v>679</v>
      </c>
      <c r="B1548" s="69">
        <v>4</v>
      </c>
      <c r="C1548" s="69">
        <v>5</v>
      </c>
      <c r="D1548" s="69" t="s">
        <v>1120</v>
      </c>
      <c r="E1548" s="69"/>
      <c r="F1548" s="69" t="s">
        <v>1129</v>
      </c>
      <c r="G1548" s="69" t="s">
        <v>1130</v>
      </c>
      <c r="H1548" s="69" t="s">
        <v>791</v>
      </c>
      <c r="I1548" s="90">
        <v>43511</v>
      </c>
      <c r="J1548" s="90">
        <v>43511</v>
      </c>
      <c r="K1548" s="91">
        <v>1328</v>
      </c>
      <c r="L1548" s="110">
        <v>232</v>
      </c>
      <c r="M1548" s="69" t="s">
        <v>1127</v>
      </c>
      <c r="O1548" s="74">
        <f>200*1.16</f>
        <v>231.99999999999997</v>
      </c>
    </row>
    <row r="1549" spans="1:15" s="74" customFormat="1" ht="32.25" customHeight="1" x14ac:dyDescent="0.25">
      <c r="A1549" s="69" t="s">
        <v>679</v>
      </c>
      <c r="B1549" s="69">
        <v>4</v>
      </c>
      <c r="C1549" s="69">
        <v>5</v>
      </c>
      <c r="D1549" s="69" t="s">
        <v>1120</v>
      </c>
      <c r="E1549" s="69"/>
      <c r="F1549" s="69" t="s">
        <v>1131</v>
      </c>
      <c r="G1549" s="69" t="s">
        <v>792</v>
      </c>
      <c r="H1549" s="69" t="s">
        <v>791</v>
      </c>
      <c r="I1549" s="90">
        <v>43511</v>
      </c>
      <c r="J1549" s="90">
        <v>43511</v>
      </c>
      <c r="K1549" s="91">
        <v>1328</v>
      </c>
      <c r="L1549" s="110">
        <v>116</v>
      </c>
      <c r="M1549" s="69" t="s">
        <v>1127</v>
      </c>
      <c r="O1549" s="74">
        <f>100*1.16</f>
        <v>115.99999999999999</v>
      </c>
    </row>
    <row r="1550" spans="1:15" s="74" customFormat="1" ht="12.75" customHeight="1" x14ac:dyDescent="0.25">
      <c r="A1550" s="554"/>
      <c r="B1550" s="555"/>
      <c r="C1550" s="555"/>
      <c r="D1550" s="555"/>
      <c r="E1550" s="555"/>
      <c r="F1550" s="555"/>
      <c r="G1550" s="555"/>
      <c r="H1550" s="555"/>
      <c r="I1550" s="555"/>
      <c r="J1550" s="555"/>
      <c r="K1550" s="556"/>
      <c r="L1550" s="327">
        <f>SUM(L1551:L1553)</f>
        <v>0</v>
      </c>
      <c r="M1550" s="89"/>
    </row>
    <row r="1551" spans="1:15" s="74" customFormat="1" ht="12.75" customHeight="1" x14ac:dyDescent="0.25">
      <c r="A1551" s="69"/>
      <c r="B1551" s="69"/>
      <c r="C1551" s="69"/>
      <c r="D1551" s="69"/>
      <c r="E1551" s="69"/>
      <c r="F1551" s="69"/>
      <c r="G1551" s="69"/>
      <c r="H1551" s="69"/>
      <c r="I1551" s="90"/>
      <c r="J1551" s="90"/>
      <c r="K1551" s="91"/>
      <c r="L1551" s="110"/>
      <c r="M1551" s="69"/>
    </row>
    <row r="1552" spans="1:15" s="74" customFormat="1" ht="12.75" customHeight="1" x14ac:dyDescent="0.25">
      <c r="A1552" s="69"/>
      <c r="B1552" s="69"/>
      <c r="C1552" s="69"/>
      <c r="D1552" s="69"/>
      <c r="E1552" s="69"/>
      <c r="F1552" s="69"/>
      <c r="G1552" s="69"/>
      <c r="H1552" s="69"/>
      <c r="I1552" s="90"/>
      <c r="J1552" s="90"/>
      <c r="K1552" s="91"/>
      <c r="L1552" s="110"/>
      <c r="M1552" s="69"/>
    </row>
    <row r="1553" spans="1:13" s="74" customFormat="1" ht="12.75" customHeight="1" thickBot="1" x14ac:dyDescent="0.3">
      <c r="A1553" s="69"/>
      <c r="B1553" s="69"/>
      <c r="C1553" s="69"/>
      <c r="D1553" s="69"/>
      <c r="E1553" s="69"/>
      <c r="F1553" s="69"/>
      <c r="G1553" s="69"/>
      <c r="H1553" s="69"/>
      <c r="I1553" s="90"/>
      <c r="J1553" s="90"/>
      <c r="K1553" s="91"/>
      <c r="L1553" s="110"/>
      <c r="M1553" s="69"/>
    </row>
    <row r="1554" spans="1:13" s="74" customFormat="1" ht="12.75" customHeight="1" x14ac:dyDescent="0.25">
      <c r="A1554" s="551" t="s">
        <v>30</v>
      </c>
      <c r="B1554" s="552"/>
      <c r="C1554" s="552"/>
      <c r="D1554" s="552"/>
      <c r="E1554" s="552"/>
      <c r="F1554" s="552"/>
      <c r="G1554" s="552"/>
      <c r="H1554" s="552"/>
      <c r="I1554" s="552"/>
      <c r="J1554" s="552"/>
      <c r="K1554" s="553"/>
      <c r="L1554" s="381">
        <f>SUM(L1555)</f>
        <v>0</v>
      </c>
      <c r="M1554" s="89"/>
    </row>
    <row r="1555" spans="1:13" s="74" customFormat="1" ht="12.75" customHeight="1" x14ac:dyDescent="0.25">
      <c r="A1555" s="69"/>
      <c r="B1555" s="69"/>
      <c r="C1555" s="69"/>
      <c r="D1555" s="69"/>
      <c r="E1555" s="69"/>
      <c r="F1555" s="69"/>
      <c r="G1555" s="69"/>
      <c r="H1555" s="69"/>
      <c r="I1555" s="90"/>
      <c r="J1555" s="90"/>
      <c r="K1555" s="91"/>
      <c r="L1555" s="110"/>
      <c r="M1555" s="69"/>
    </row>
    <row r="1556" spans="1:13" s="74" customFormat="1" ht="12.75" customHeight="1" x14ac:dyDescent="0.25">
      <c r="A1556" s="69"/>
      <c r="B1556" s="69"/>
      <c r="C1556" s="69"/>
      <c r="D1556" s="69"/>
      <c r="E1556" s="69"/>
      <c r="F1556" s="69"/>
      <c r="G1556" s="69"/>
      <c r="H1556" s="69"/>
      <c r="I1556" s="90"/>
      <c r="J1556" s="90"/>
      <c r="K1556" s="91"/>
      <c r="L1556" s="110"/>
      <c r="M1556" s="69"/>
    </row>
    <row r="1557" spans="1:13" s="74" customFormat="1" ht="12.75" customHeight="1" x14ac:dyDescent="0.25">
      <c r="A1557" s="69"/>
      <c r="B1557" s="69"/>
      <c r="C1557" s="69"/>
      <c r="D1557" s="69"/>
      <c r="E1557" s="69"/>
      <c r="F1557" s="69"/>
      <c r="G1557" s="69"/>
      <c r="H1557" s="69"/>
      <c r="I1557" s="90"/>
      <c r="J1557" s="90"/>
      <c r="K1557" s="91"/>
      <c r="L1557" s="110"/>
      <c r="M1557" s="69"/>
    </row>
    <row r="1558" spans="1:13" s="74" customFormat="1" ht="12.75" customHeight="1" x14ac:dyDescent="0.25">
      <c r="A1558" s="554" t="s">
        <v>31</v>
      </c>
      <c r="B1558" s="555"/>
      <c r="C1558" s="555"/>
      <c r="D1558" s="555"/>
      <c r="E1558" s="555"/>
      <c r="F1558" s="555"/>
      <c r="G1558" s="555"/>
      <c r="H1558" s="555"/>
      <c r="I1558" s="555"/>
      <c r="J1558" s="555"/>
      <c r="K1558" s="556"/>
      <c r="L1558" s="268">
        <f>L1559</f>
        <v>0</v>
      </c>
      <c r="M1558" s="89"/>
    </row>
    <row r="1559" spans="1:13" s="74" customFormat="1" ht="12.75" customHeight="1" x14ac:dyDescent="0.25">
      <c r="A1559" s="69"/>
      <c r="B1559" s="69"/>
      <c r="C1559" s="69"/>
      <c r="D1559" s="69"/>
      <c r="E1559" s="69"/>
      <c r="F1559" s="69"/>
      <c r="G1559" s="69"/>
      <c r="H1559" s="69"/>
      <c r="I1559" s="90"/>
      <c r="J1559" s="90"/>
      <c r="K1559" s="91"/>
      <c r="L1559" s="110"/>
      <c r="M1559" s="69"/>
    </row>
    <row r="1560" spans="1:13" s="74" customFormat="1" ht="12.75" customHeight="1" thickBot="1" x14ac:dyDescent="0.3">
      <c r="A1560" s="112" t="s">
        <v>34</v>
      </c>
      <c r="B1560" s="113"/>
      <c r="C1560" s="114"/>
      <c r="D1560" s="115"/>
      <c r="E1560" s="116"/>
      <c r="F1560" s="117"/>
      <c r="G1560" s="118"/>
      <c r="H1560" s="117"/>
      <c r="I1560" s="119"/>
      <c r="J1560" s="119"/>
      <c r="K1560" s="120"/>
      <c r="L1560" s="121">
        <f>L1547+L1550+L1554+L1558</f>
        <v>348</v>
      </c>
      <c r="M1560" s="204"/>
    </row>
    <row r="1561" spans="1:13" s="82" customFormat="1" ht="12.75" customHeight="1" x14ac:dyDescent="0.25">
      <c r="A1561" s="276"/>
      <c r="B1561" s="123"/>
      <c r="C1561" s="124"/>
      <c r="D1561" s="277"/>
      <c r="E1561" s="276"/>
      <c r="F1561" s="123"/>
      <c r="G1561" s="276"/>
      <c r="H1561" s="123"/>
      <c r="I1561" s="277"/>
      <c r="J1561" s="277"/>
      <c r="K1561" s="125"/>
      <c r="L1561" s="127"/>
      <c r="M1561" s="205"/>
    </row>
    <row r="1562" spans="1:13" s="82" customFormat="1" ht="12.75" customHeight="1" x14ac:dyDescent="0.25">
      <c r="A1562" s="558" t="s">
        <v>18</v>
      </c>
      <c r="B1562" s="558"/>
      <c r="C1562" s="558"/>
      <c r="D1562" s="558"/>
      <c r="E1562" s="558"/>
      <c r="F1562" s="558"/>
      <c r="G1562" s="560" t="s">
        <v>19</v>
      </c>
      <c r="H1562" s="560"/>
      <c r="I1562" s="128"/>
      <c r="J1562" s="128"/>
      <c r="K1562" s="129"/>
      <c r="L1562" s="550" t="s">
        <v>20</v>
      </c>
      <c r="M1562" s="550"/>
    </row>
    <row r="1563" spans="1:13" s="82" customFormat="1" ht="12.75" customHeight="1" x14ac:dyDescent="0.25">
      <c r="B1563" s="83"/>
      <c r="C1563" s="84"/>
      <c r="D1563" s="475"/>
      <c r="E1563" s="122"/>
      <c r="F1563" s="130"/>
      <c r="G1563" s="131"/>
      <c r="H1563" s="130"/>
      <c r="K1563" s="132"/>
      <c r="L1563" s="126"/>
      <c r="M1563" s="130"/>
    </row>
    <row r="1564" spans="1:13" s="82" customFormat="1" ht="12.75" customHeight="1" x14ac:dyDescent="0.25">
      <c r="A1564" s="558" t="s">
        <v>1246</v>
      </c>
      <c r="B1564" s="558"/>
      <c r="C1564" s="558"/>
      <c r="D1564" s="558"/>
      <c r="E1564" s="558"/>
      <c r="F1564" s="558"/>
      <c r="G1564" s="559" t="s">
        <v>36</v>
      </c>
      <c r="H1564" s="559"/>
      <c r="I1564" s="279"/>
      <c r="J1564" s="279"/>
      <c r="K1564" s="133"/>
      <c r="L1564" s="559" t="s">
        <v>37</v>
      </c>
      <c r="M1564" s="559"/>
    </row>
    <row r="1565" spans="1:13" s="82" customFormat="1" ht="12.75" customHeight="1" x14ac:dyDescent="0.25">
      <c r="A1565" s="558" t="s">
        <v>1247</v>
      </c>
      <c r="B1565" s="558"/>
      <c r="C1565" s="558"/>
      <c r="D1565" s="558"/>
      <c r="E1565" s="558"/>
      <c r="F1565" s="558"/>
      <c r="G1565" s="550" t="s">
        <v>39</v>
      </c>
      <c r="H1565" s="550"/>
      <c r="I1565" s="278"/>
      <c r="J1565" s="278"/>
      <c r="K1565" s="133"/>
      <c r="L1565" s="550" t="s">
        <v>40</v>
      </c>
      <c r="M1565" s="550"/>
    </row>
    <row r="1566" spans="1:13" s="74" customFormat="1" ht="12.75" customHeight="1" x14ac:dyDescent="0.25">
      <c r="A1566" s="557" t="s">
        <v>14</v>
      </c>
      <c r="B1566" s="557"/>
      <c r="C1566" s="557"/>
      <c r="D1566" s="557"/>
      <c r="E1566" s="557"/>
      <c r="F1566" s="70"/>
      <c r="G1566" s="71"/>
      <c r="H1566" s="83"/>
      <c r="I1566" s="332"/>
      <c r="J1566" s="332"/>
      <c r="K1566" s="72"/>
      <c r="L1566" s="73"/>
      <c r="M1566" s="164"/>
    </row>
    <row r="1567" spans="1:13" s="74" customFormat="1" ht="12.75" customHeight="1" x14ac:dyDescent="0.25">
      <c r="A1567" s="75" t="s">
        <v>435</v>
      </c>
      <c r="B1567" s="76"/>
      <c r="C1567" s="77"/>
      <c r="D1567" s="138"/>
      <c r="E1567" s="333" t="s">
        <v>634</v>
      </c>
      <c r="F1567" s="76"/>
      <c r="G1567" s="75" t="s">
        <v>635</v>
      </c>
      <c r="H1567" s="209" t="s">
        <v>336</v>
      </c>
      <c r="I1567" s="79" t="s">
        <v>636</v>
      </c>
      <c r="J1567" s="75"/>
      <c r="K1567" s="80"/>
      <c r="L1567" s="81"/>
      <c r="M1567" s="209" t="s">
        <v>637</v>
      </c>
    </row>
    <row r="1568" spans="1:13" s="88" customFormat="1" ht="12.75" customHeight="1" x14ac:dyDescent="0.25">
      <c r="A1568" s="82"/>
      <c r="B1568" s="83"/>
      <c r="C1568" s="84"/>
      <c r="D1568" s="332"/>
      <c r="E1568" s="74"/>
      <c r="F1568" s="70"/>
      <c r="G1568" s="71"/>
      <c r="H1568" s="83"/>
      <c r="I1568" s="332"/>
      <c r="J1568" s="332"/>
      <c r="K1568" s="72"/>
      <c r="L1568" s="73"/>
      <c r="M1568" s="164"/>
    </row>
    <row r="1569" spans="1:13" s="74" customFormat="1" ht="12.75" customHeight="1" x14ac:dyDescent="0.25">
      <c r="A1569" s="9" t="s">
        <v>2</v>
      </c>
      <c r="B1569" s="9" t="s">
        <v>3</v>
      </c>
      <c r="C1569" s="85" t="s">
        <v>4</v>
      </c>
      <c r="D1569" s="9" t="s">
        <v>5</v>
      </c>
      <c r="E1569" s="9" t="s">
        <v>6</v>
      </c>
      <c r="F1569" s="9" t="s">
        <v>7</v>
      </c>
      <c r="G1569" s="9" t="s">
        <v>8</v>
      </c>
      <c r="H1569" s="9" t="s">
        <v>9</v>
      </c>
      <c r="I1569" s="9" t="s">
        <v>22</v>
      </c>
      <c r="J1569" s="9" t="s">
        <v>10</v>
      </c>
      <c r="K1569" s="86" t="s">
        <v>11</v>
      </c>
      <c r="L1569" s="87" t="s">
        <v>12</v>
      </c>
      <c r="M1569" s="9" t="s">
        <v>13</v>
      </c>
    </row>
    <row r="1570" spans="1:13" s="74" customFormat="1" ht="12.75" customHeight="1" x14ac:dyDescent="0.25">
      <c r="A1570" s="554" t="s">
        <v>27</v>
      </c>
      <c r="B1570" s="555"/>
      <c r="C1570" s="555"/>
      <c r="D1570" s="555"/>
      <c r="E1570" s="555"/>
      <c r="F1570" s="555"/>
      <c r="G1570" s="555"/>
      <c r="H1570" s="555"/>
      <c r="I1570" s="555"/>
      <c r="J1570" s="555"/>
      <c r="K1570" s="556"/>
      <c r="L1570" s="327">
        <f>SUM(L1571)</f>
        <v>0</v>
      </c>
      <c r="M1570" s="89"/>
    </row>
    <row r="1571" spans="1:13" s="74" customFormat="1" ht="12.75" customHeight="1" x14ac:dyDescent="0.25">
      <c r="A1571" s="69"/>
      <c r="B1571" s="69"/>
      <c r="C1571" s="69"/>
      <c r="D1571" s="69"/>
      <c r="E1571" s="69"/>
      <c r="F1571" s="69"/>
      <c r="G1571" s="69"/>
      <c r="H1571" s="69"/>
      <c r="I1571" s="90"/>
      <c r="J1571" s="90"/>
      <c r="K1571" s="91"/>
      <c r="L1571" s="110"/>
      <c r="M1571" s="69"/>
    </row>
    <row r="1572" spans="1:13" s="74" customFormat="1" ht="12.75" customHeight="1" x14ac:dyDescent="0.25">
      <c r="A1572" s="554" t="s">
        <v>640</v>
      </c>
      <c r="B1572" s="555"/>
      <c r="C1572" s="555"/>
      <c r="D1572" s="555"/>
      <c r="E1572" s="555"/>
      <c r="F1572" s="555"/>
      <c r="G1572" s="555"/>
      <c r="H1572" s="555"/>
      <c r="I1572" s="555"/>
      <c r="J1572" s="555"/>
      <c r="K1572" s="556"/>
      <c r="L1572" s="327">
        <f>SUM(L1573)</f>
        <v>0</v>
      </c>
      <c r="M1572" s="89"/>
    </row>
    <row r="1573" spans="1:13" s="74" customFormat="1" ht="12.75" customHeight="1" x14ac:dyDescent="0.25">
      <c r="A1573" s="69"/>
      <c r="B1573" s="69"/>
      <c r="C1573" s="69"/>
      <c r="D1573" s="69"/>
      <c r="E1573" s="69"/>
      <c r="F1573" s="69"/>
      <c r="G1573" s="69"/>
      <c r="H1573" s="69"/>
      <c r="I1573" s="90"/>
      <c r="J1573" s="90"/>
      <c r="K1573" s="91"/>
      <c r="L1573" s="110"/>
      <c r="M1573" s="69"/>
    </row>
    <row r="1574" spans="1:13" s="74" customFormat="1" ht="12.75" customHeight="1" x14ac:dyDescent="0.25">
      <c r="A1574" s="554" t="s">
        <v>641</v>
      </c>
      <c r="B1574" s="555"/>
      <c r="C1574" s="555"/>
      <c r="D1574" s="555"/>
      <c r="E1574" s="555"/>
      <c r="F1574" s="555"/>
      <c r="G1574" s="555"/>
      <c r="H1574" s="555"/>
      <c r="I1574" s="555"/>
      <c r="J1574" s="555"/>
      <c r="K1574" s="556"/>
      <c r="L1574" s="327">
        <f>SUM(L1575)</f>
        <v>0</v>
      </c>
      <c r="M1574" s="89"/>
    </row>
    <row r="1575" spans="1:13" s="74" customFormat="1" ht="12.75" customHeight="1" x14ac:dyDescent="0.25">
      <c r="A1575" s="69"/>
      <c r="B1575" s="69"/>
      <c r="C1575" s="69"/>
      <c r="D1575" s="69"/>
      <c r="E1575" s="69"/>
      <c r="F1575" s="69"/>
      <c r="G1575" s="69"/>
      <c r="H1575" s="69"/>
      <c r="I1575" s="90"/>
      <c r="J1575" s="90"/>
      <c r="K1575" s="91"/>
      <c r="L1575" s="110"/>
      <c r="M1575" s="69"/>
    </row>
    <row r="1576" spans="1:13" s="74" customFormat="1" ht="12.75" customHeight="1" x14ac:dyDescent="0.25">
      <c r="A1576" s="554" t="s">
        <v>30</v>
      </c>
      <c r="B1576" s="555"/>
      <c r="C1576" s="555"/>
      <c r="D1576" s="555"/>
      <c r="E1576" s="555"/>
      <c r="F1576" s="555"/>
      <c r="G1576" s="555"/>
      <c r="H1576" s="555"/>
      <c r="I1576" s="555"/>
      <c r="J1576" s="555"/>
      <c r="K1576" s="556"/>
      <c r="L1576" s="394">
        <f>SUM(L1577:L1578)</f>
        <v>0</v>
      </c>
      <c r="M1576" s="89"/>
    </row>
    <row r="1577" spans="1:13" s="74" customFormat="1" ht="12.75" customHeight="1" x14ac:dyDescent="0.25">
      <c r="A1577" s="69"/>
      <c r="B1577" s="69"/>
      <c r="C1577" s="69"/>
      <c r="D1577" s="69"/>
      <c r="E1577" s="69"/>
      <c r="F1577" s="69"/>
      <c r="G1577" s="69"/>
      <c r="H1577" s="69"/>
      <c r="I1577" s="90"/>
      <c r="J1577" s="90"/>
      <c r="K1577" s="91"/>
      <c r="L1577" s="110"/>
      <c r="M1577" s="69"/>
    </row>
    <row r="1578" spans="1:13" s="74" customFormat="1" ht="12.75" customHeight="1" x14ac:dyDescent="0.25">
      <c r="A1578" s="69"/>
      <c r="B1578" s="69"/>
      <c r="C1578" s="69"/>
      <c r="D1578" s="69"/>
      <c r="E1578" s="69"/>
      <c r="F1578" s="69"/>
      <c r="G1578" s="69"/>
      <c r="H1578" s="69"/>
      <c r="I1578" s="90"/>
      <c r="J1578" s="90"/>
      <c r="K1578" s="91"/>
      <c r="L1578" s="110"/>
      <c r="M1578" s="69"/>
    </row>
    <row r="1579" spans="1:13" s="74" customFormat="1" ht="12.75" customHeight="1" x14ac:dyDescent="0.25">
      <c r="A1579" s="554" t="s">
        <v>31</v>
      </c>
      <c r="B1579" s="555"/>
      <c r="C1579" s="555"/>
      <c r="D1579" s="555"/>
      <c r="E1579" s="555"/>
      <c r="F1579" s="555"/>
      <c r="G1579" s="555"/>
      <c r="H1579" s="555"/>
      <c r="I1579" s="555"/>
      <c r="J1579" s="555"/>
      <c r="K1579" s="556"/>
      <c r="L1579" s="394">
        <f>SUM(L1580)</f>
        <v>0</v>
      </c>
      <c r="M1579" s="89"/>
    </row>
    <row r="1580" spans="1:13" s="74" customFormat="1" ht="12.75" customHeight="1" x14ac:dyDescent="0.25">
      <c r="A1580" s="69"/>
      <c r="B1580" s="69"/>
      <c r="C1580" s="69"/>
      <c r="D1580" s="69"/>
      <c r="E1580" s="69"/>
      <c r="F1580" s="69"/>
      <c r="G1580" s="69"/>
      <c r="H1580" s="69"/>
      <c r="I1580" s="90"/>
      <c r="J1580" s="90"/>
      <c r="K1580" s="91"/>
      <c r="L1580" s="110"/>
      <c r="M1580" s="69"/>
    </row>
    <row r="1581" spans="1:13" s="74" customFormat="1" ht="12.75" customHeight="1" x14ac:dyDescent="0.25">
      <c r="A1581" s="69"/>
      <c r="B1581" s="69"/>
      <c r="C1581" s="69"/>
      <c r="D1581" s="69"/>
      <c r="E1581" s="69"/>
      <c r="F1581" s="69"/>
      <c r="G1581" s="69"/>
      <c r="H1581" s="69"/>
      <c r="I1581" s="90"/>
      <c r="J1581" s="90"/>
      <c r="K1581" s="91"/>
      <c r="L1581" s="110"/>
      <c r="M1581" s="69"/>
    </row>
    <row r="1582" spans="1:13" s="74" customFormat="1" ht="12.75" customHeight="1" thickBot="1" x14ac:dyDescent="0.3">
      <c r="A1582" s="112" t="s">
        <v>34</v>
      </c>
      <c r="B1582" s="113"/>
      <c r="C1582" s="114"/>
      <c r="D1582" s="115"/>
      <c r="E1582" s="116"/>
      <c r="F1582" s="117"/>
      <c r="G1582" s="118"/>
      <c r="H1582" s="117"/>
      <c r="I1582" s="119"/>
      <c r="J1582" s="119"/>
      <c r="K1582" s="120"/>
      <c r="L1582" s="121">
        <f>L1570+L1572+L1574+L1576+L1579</f>
        <v>0</v>
      </c>
      <c r="M1582" s="204"/>
    </row>
    <row r="1583" spans="1:13" s="82" customFormat="1" ht="12.75" customHeight="1" x14ac:dyDescent="0.25">
      <c r="A1583" s="331"/>
      <c r="B1583" s="123"/>
      <c r="C1583" s="124"/>
      <c r="D1583" s="329"/>
      <c r="E1583" s="331"/>
      <c r="F1583" s="123"/>
      <c r="G1583" s="331"/>
      <c r="H1583" s="123"/>
      <c r="I1583" s="329"/>
      <c r="J1583" s="329"/>
      <c r="K1583" s="125"/>
      <c r="L1583" s="127"/>
      <c r="M1583" s="205"/>
    </row>
    <row r="1584" spans="1:13" s="82" customFormat="1" ht="12.75" customHeight="1" x14ac:dyDescent="0.25">
      <c r="A1584" s="558" t="s">
        <v>18</v>
      </c>
      <c r="B1584" s="558"/>
      <c r="C1584" s="558"/>
      <c r="D1584" s="558"/>
      <c r="E1584" s="558"/>
      <c r="F1584" s="558"/>
      <c r="G1584" s="560" t="s">
        <v>19</v>
      </c>
      <c r="H1584" s="560"/>
      <c r="I1584" s="128"/>
      <c r="J1584" s="128"/>
      <c r="K1584" s="129"/>
      <c r="L1584" s="550" t="s">
        <v>20</v>
      </c>
      <c r="M1584" s="550"/>
    </row>
    <row r="1585" spans="1:14" s="82" customFormat="1" ht="12.75" customHeight="1" x14ac:dyDescent="0.25">
      <c r="B1585" s="83"/>
      <c r="C1585" s="84"/>
      <c r="D1585" s="475"/>
      <c r="E1585" s="122"/>
      <c r="F1585" s="130"/>
      <c r="G1585" s="131"/>
      <c r="H1585" s="130"/>
      <c r="K1585" s="132"/>
      <c r="L1585" s="126"/>
      <c r="M1585" s="130"/>
    </row>
    <row r="1586" spans="1:14" s="82" customFormat="1" ht="12.75" customHeight="1" x14ac:dyDescent="0.25">
      <c r="A1586" s="558" t="s">
        <v>1246</v>
      </c>
      <c r="B1586" s="558"/>
      <c r="C1586" s="558"/>
      <c r="D1586" s="558"/>
      <c r="E1586" s="558"/>
      <c r="F1586" s="558"/>
      <c r="G1586" s="559" t="s">
        <v>36</v>
      </c>
      <c r="H1586" s="559"/>
      <c r="I1586" s="332"/>
      <c r="J1586" s="332"/>
      <c r="K1586" s="133"/>
      <c r="L1586" s="559" t="s">
        <v>37</v>
      </c>
      <c r="M1586" s="559"/>
    </row>
    <row r="1587" spans="1:14" s="82" customFormat="1" ht="12.75" customHeight="1" x14ac:dyDescent="0.25">
      <c r="A1587" s="558" t="s">
        <v>1247</v>
      </c>
      <c r="B1587" s="558"/>
      <c r="C1587" s="558"/>
      <c r="D1587" s="558"/>
      <c r="E1587" s="558"/>
      <c r="F1587" s="558"/>
      <c r="G1587" s="550" t="s">
        <v>39</v>
      </c>
      <c r="H1587" s="550"/>
      <c r="I1587" s="330"/>
      <c r="J1587" s="330"/>
      <c r="K1587" s="133"/>
      <c r="L1587" s="550" t="s">
        <v>40</v>
      </c>
      <c r="M1587" s="550"/>
    </row>
    <row r="1588" spans="1:14" s="74" customFormat="1" ht="12.75" customHeight="1" x14ac:dyDescent="0.25">
      <c r="A1588" s="557" t="s">
        <v>14</v>
      </c>
      <c r="B1588" s="557"/>
      <c r="C1588" s="557"/>
      <c r="D1588" s="557"/>
      <c r="E1588" s="557"/>
      <c r="F1588" s="70"/>
      <c r="G1588" s="71"/>
      <c r="H1588" s="83"/>
      <c r="I1588" s="279"/>
      <c r="J1588" s="279"/>
      <c r="K1588" s="72"/>
      <c r="L1588" s="73"/>
      <c r="M1588" s="164"/>
    </row>
    <row r="1589" spans="1:14" s="74" customFormat="1" ht="12.75" customHeight="1" x14ac:dyDescent="0.25">
      <c r="A1589" s="75" t="s">
        <v>439</v>
      </c>
      <c r="B1589" s="76"/>
      <c r="C1589" s="77"/>
      <c r="D1589" s="138"/>
      <c r="E1589" s="174" t="s">
        <v>440</v>
      </c>
      <c r="F1589" s="76"/>
      <c r="G1589" s="75" t="s">
        <v>418</v>
      </c>
      <c r="H1589" s="209" t="s">
        <v>46</v>
      </c>
      <c r="I1589" s="79" t="s">
        <v>441</v>
      </c>
      <c r="J1589" s="75"/>
      <c r="K1589" s="80"/>
      <c r="L1589" s="81"/>
      <c r="M1589" s="209" t="s">
        <v>442</v>
      </c>
    </row>
    <row r="1590" spans="1:14" s="88" customFormat="1" ht="12.75" customHeight="1" x14ac:dyDescent="0.25">
      <c r="A1590" s="82"/>
      <c r="B1590" s="83"/>
      <c r="C1590" s="84"/>
      <c r="D1590" s="279"/>
      <c r="E1590" s="140"/>
      <c r="F1590" s="83"/>
      <c r="G1590" s="71"/>
      <c r="H1590" s="179"/>
      <c r="I1590" s="140"/>
      <c r="J1590" s="140"/>
      <c r="K1590" s="72"/>
      <c r="L1590" s="141"/>
      <c r="M1590" s="164"/>
    </row>
    <row r="1591" spans="1:14" s="74" customFormat="1" ht="12.75" customHeight="1" thickBot="1" x14ac:dyDescent="0.3">
      <c r="A1591" s="9" t="s">
        <v>2</v>
      </c>
      <c r="B1591" s="9" t="s">
        <v>3</v>
      </c>
      <c r="C1591" s="85" t="s">
        <v>4</v>
      </c>
      <c r="D1591" s="9" t="s">
        <v>5</v>
      </c>
      <c r="E1591" s="9" t="s">
        <v>6</v>
      </c>
      <c r="F1591" s="9" t="s">
        <v>7</v>
      </c>
      <c r="G1591" s="9" t="s">
        <v>8</v>
      </c>
      <c r="H1591" s="9" t="s">
        <v>9</v>
      </c>
      <c r="I1591" s="9" t="s">
        <v>22</v>
      </c>
      <c r="J1591" s="9" t="s">
        <v>10</v>
      </c>
      <c r="K1591" s="86" t="s">
        <v>11</v>
      </c>
      <c r="L1591" s="87" t="s">
        <v>12</v>
      </c>
      <c r="M1591" s="9" t="s">
        <v>13</v>
      </c>
    </row>
    <row r="1592" spans="1:14" s="93" customFormat="1" ht="12.75" customHeight="1" x14ac:dyDescent="0.25">
      <c r="A1592" s="551" t="s">
        <v>26</v>
      </c>
      <c r="B1592" s="552"/>
      <c r="C1592" s="552"/>
      <c r="D1592" s="552"/>
      <c r="E1592" s="552"/>
      <c r="F1592" s="552"/>
      <c r="G1592" s="552"/>
      <c r="H1592" s="552"/>
      <c r="I1592" s="552"/>
      <c r="J1592" s="552"/>
      <c r="K1592" s="553"/>
      <c r="L1592" s="109">
        <f>L1593</f>
        <v>0</v>
      </c>
      <c r="M1592" s="89"/>
    </row>
    <row r="1593" spans="1:14" s="74" customFormat="1" ht="12.75" customHeight="1" x14ac:dyDescent="0.25">
      <c r="A1593" s="146"/>
      <c r="B1593" s="146"/>
      <c r="C1593" s="146"/>
      <c r="D1593" s="146"/>
      <c r="E1593" s="146"/>
      <c r="F1593" s="146"/>
      <c r="G1593" s="146"/>
      <c r="H1593" s="146"/>
      <c r="I1593" s="146"/>
      <c r="J1593" s="146"/>
      <c r="K1593" s="91"/>
      <c r="L1593" s="92"/>
      <c r="M1593" s="69"/>
      <c r="N1593" s="97"/>
    </row>
    <row r="1594" spans="1:14" s="74" customFormat="1" ht="12.75" customHeight="1" thickBot="1" x14ac:dyDescent="0.3">
      <c r="A1594" s="551" t="s">
        <v>27</v>
      </c>
      <c r="B1594" s="552"/>
      <c r="C1594" s="552"/>
      <c r="D1594" s="552"/>
      <c r="E1594" s="552"/>
      <c r="F1594" s="552"/>
      <c r="G1594" s="552"/>
      <c r="H1594" s="552"/>
      <c r="I1594" s="552"/>
      <c r="J1594" s="552"/>
      <c r="K1594" s="553"/>
      <c r="L1594" s="95">
        <f>L1595</f>
        <v>0</v>
      </c>
      <c r="M1594" s="96"/>
      <c r="N1594" s="97"/>
    </row>
    <row r="1595" spans="1:14" s="74" customFormat="1" ht="12.75" customHeight="1" thickBot="1" x14ac:dyDescent="0.3">
      <c r="A1595" s="98"/>
      <c r="B1595" s="99"/>
      <c r="C1595" s="100"/>
      <c r="D1595" s="101"/>
      <c r="E1595" s="102"/>
      <c r="F1595" s="103"/>
      <c r="G1595" s="104"/>
      <c r="H1595" s="96"/>
      <c r="I1595" s="105"/>
      <c r="J1595" s="105"/>
      <c r="K1595" s="106"/>
      <c r="L1595" s="107"/>
      <c r="M1595" s="103"/>
    </row>
    <row r="1596" spans="1:14" s="93" customFormat="1" ht="12.75" customHeight="1" x14ac:dyDescent="0.25">
      <c r="A1596" s="551" t="s">
        <v>28</v>
      </c>
      <c r="B1596" s="552"/>
      <c r="C1596" s="552"/>
      <c r="D1596" s="552"/>
      <c r="E1596" s="552"/>
      <c r="F1596" s="552"/>
      <c r="G1596" s="552"/>
      <c r="H1596" s="552"/>
      <c r="I1596" s="552"/>
      <c r="J1596" s="552"/>
      <c r="K1596" s="553"/>
      <c r="L1596" s="109">
        <f>L1597</f>
        <v>0</v>
      </c>
      <c r="M1596" s="89"/>
    </row>
    <row r="1597" spans="1:14" s="74" customFormat="1" ht="12.75" customHeight="1" x14ac:dyDescent="0.25">
      <c r="A1597" s="146"/>
      <c r="B1597" s="146"/>
      <c r="C1597" s="146"/>
      <c r="D1597" s="146"/>
      <c r="E1597" s="146"/>
      <c r="F1597" s="146"/>
      <c r="G1597" s="146"/>
      <c r="H1597" s="146"/>
      <c r="I1597" s="146"/>
      <c r="J1597" s="146"/>
      <c r="K1597" s="91"/>
      <c r="L1597" s="92"/>
      <c r="M1597" s="69"/>
    </row>
    <row r="1598" spans="1:14" s="74" customFormat="1" ht="12.75" customHeight="1" thickBot="1" x14ac:dyDescent="0.3">
      <c r="A1598" s="112" t="s">
        <v>34</v>
      </c>
      <c r="B1598" s="113"/>
      <c r="C1598" s="114"/>
      <c r="D1598" s="115"/>
      <c r="E1598" s="116"/>
      <c r="F1598" s="117"/>
      <c r="G1598" s="118"/>
      <c r="H1598" s="117"/>
      <c r="I1598" s="119"/>
      <c r="J1598" s="119"/>
      <c r="K1598" s="120"/>
      <c r="L1598" s="121">
        <f>L1592+L1594+L1596</f>
        <v>0</v>
      </c>
      <c r="M1598" s="204"/>
    </row>
    <row r="1599" spans="1:14" s="82" customFormat="1" ht="12.75" customHeight="1" x14ac:dyDescent="0.25">
      <c r="A1599" s="276"/>
      <c r="B1599" s="123"/>
      <c r="C1599" s="124"/>
      <c r="D1599" s="277"/>
      <c r="E1599" s="276"/>
      <c r="F1599" s="123"/>
      <c r="G1599" s="276"/>
      <c r="H1599" s="123"/>
      <c r="I1599" s="277"/>
      <c r="J1599" s="277"/>
      <c r="K1599" s="125"/>
      <c r="L1599" s="127"/>
      <c r="M1599" s="205"/>
    </row>
    <row r="1600" spans="1:14" s="82" customFormat="1" ht="12.75" customHeight="1" x14ac:dyDescent="0.25">
      <c r="A1600" s="558" t="s">
        <v>18</v>
      </c>
      <c r="B1600" s="558"/>
      <c r="C1600" s="558"/>
      <c r="D1600" s="558"/>
      <c r="E1600" s="558"/>
      <c r="F1600" s="558"/>
      <c r="G1600" s="560" t="s">
        <v>19</v>
      </c>
      <c r="H1600" s="560"/>
      <c r="I1600" s="128"/>
      <c r="J1600" s="128"/>
      <c r="K1600" s="129"/>
      <c r="L1600" s="550" t="s">
        <v>20</v>
      </c>
      <c r="M1600" s="550"/>
    </row>
    <row r="1601" spans="1:15" s="82" customFormat="1" ht="12.75" customHeight="1" x14ac:dyDescent="0.25">
      <c r="B1601" s="83"/>
      <c r="C1601" s="84"/>
      <c r="D1601" s="475"/>
      <c r="E1601" s="122"/>
      <c r="F1601" s="130"/>
      <c r="G1601" s="131"/>
      <c r="H1601" s="130"/>
      <c r="K1601" s="132"/>
      <c r="L1601" s="126"/>
      <c r="M1601" s="130"/>
    </row>
    <row r="1602" spans="1:15" s="82" customFormat="1" ht="12.75" customHeight="1" x14ac:dyDescent="0.25">
      <c r="A1602" s="558" t="s">
        <v>1246</v>
      </c>
      <c r="B1602" s="558"/>
      <c r="C1602" s="558"/>
      <c r="D1602" s="558"/>
      <c r="E1602" s="558"/>
      <c r="F1602" s="558"/>
      <c r="G1602" s="559" t="s">
        <v>36</v>
      </c>
      <c r="H1602" s="559"/>
      <c r="I1602" s="279"/>
      <c r="J1602" s="279"/>
      <c r="K1602" s="133"/>
      <c r="L1602" s="559" t="s">
        <v>37</v>
      </c>
      <c r="M1602" s="559"/>
    </row>
    <row r="1603" spans="1:15" s="82" customFormat="1" ht="12.75" customHeight="1" x14ac:dyDescent="0.25">
      <c r="A1603" s="558" t="s">
        <v>1247</v>
      </c>
      <c r="B1603" s="558"/>
      <c r="C1603" s="558"/>
      <c r="D1603" s="558"/>
      <c r="E1603" s="558"/>
      <c r="F1603" s="558"/>
      <c r="G1603" s="550" t="s">
        <v>39</v>
      </c>
      <c r="H1603" s="550"/>
      <c r="I1603" s="278"/>
      <c r="J1603" s="278"/>
      <c r="K1603" s="133"/>
      <c r="L1603" s="550" t="s">
        <v>40</v>
      </c>
      <c r="M1603" s="550"/>
    </row>
    <row r="1604" spans="1:15" s="74" customFormat="1" ht="12.75" customHeight="1" x14ac:dyDescent="0.25">
      <c r="A1604" s="277"/>
      <c r="B1604" s="277"/>
      <c r="C1604" s="277"/>
      <c r="D1604" s="277"/>
      <c r="E1604" s="277"/>
      <c r="F1604" s="277"/>
      <c r="G1604" s="278"/>
      <c r="H1604" s="208"/>
      <c r="I1604" s="278"/>
      <c r="J1604" s="278"/>
      <c r="K1604" s="133"/>
      <c r="L1604" s="126"/>
      <c r="M1604" s="208"/>
    </row>
    <row r="1605" spans="1:15" s="74" customFormat="1" ht="12.75" customHeight="1" x14ac:dyDescent="0.25">
      <c r="A1605" s="557" t="s">
        <v>14</v>
      </c>
      <c r="B1605" s="557"/>
      <c r="C1605" s="557"/>
      <c r="D1605" s="557"/>
      <c r="E1605" s="557"/>
      <c r="F1605" s="70"/>
      <c r="G1605" s="71"/>
      <c r="H1605" s="83"/>
      <c r="I1605" s="279"/>
      <c r="J1605" s="279"/>
      <c r="K1605" s="72"/>
      <c r="L1605" s="73"/>
      <c r="M1605" s="164"/>
    </row>
    <row r="1606" spans="1:15" s="74" customFormat="1" ht="21" customHeight="1" x14ac:dyDescent="0.25">
      <c r="A1606" s="75" t="s">
        <v>443</v>
      </c>
      <c r="B1606" s="76"/>
      <c r="C1606" s="77"/>
      <c r="D1606" s="138"/>
      <c r="E1606" s="174" t="s">
        <v>444</v>
      </c>
      <c r="F1606" s="76"/>
      <c r="G1606" s="75" t="s">
        <v>445</v>
      </c>
      <c r="H1606" s="209" t="s">
        <v>373</v>
      </c>
      <c r="I1606" s="79" t="s">
        <v>446</v>
      </c>
      <c r="J1606" s="75"/>
      <c r="K1606" s="80"/>
      <c r="L1606" s="81"/>
      <c r="M1606" s="209" t="s">
        <v>447</v>
      </c>
    </row>
    <row r="1607" spans="1:15" s="88" customFormat="1" ht="12.75" customHeight="1" x14ac:dyDescent="0.25">
      <c r="A1607" s="82"/>
      <c r="B1607" s="83"/>
      <c r="C1607" s="84"/>
      <c r="D1607" s="279"/>
      <c r="E1607" s="74"/>
      <c r="F1607" s="70"/>
      <c r="G1607" s="71"/>
      <c r="H1607" s="83"/>
      <c r="I1607" s="279"/>
      <c r="J1607" s="279"/>
      <c r="K1607" s="72"/>
      <c r="L1607" s="73"/>
      <c r="M1607" s="164"/>
    </row>
    <row r="1608" spans="1:15" s="74" customFormat="1" ht="47.25" customHeight="1" x14ac:dyDescent="0.25">
      <c r="A1608" s="9" t="s">
        <v>2</v>
      </c>
      <c r="B1608" s="9" t="s">
        <v>3</v>
      </c>
      <c r="C1608" s="85" t="s">
        <v>4</v>
      </c>
      <c r="D1608" s="9" t="s">
        <v>5</v>
      </c>
      <c r="E1608" s="9" t="s">
        <v>6</v>
      </c>
      <c r="F1608" s="9" t="s">
        <v>7</v>
      </c>
      <c r="G1608" s="9" t="s">
        <v>8</v>
      </c>
      <c r="H1608" s="9" t="s">
        <v>9</v>
      </c>
      <c r="I1608" s="9" t="s">
        <v>22</v>
      </c>
      <c r="J1608" s="9" t="s">
        <v>10</v>
      </c>
      <c r="K1608" s="86" t="s">
        <v>11</v>
      </c>
      <c r="L1608" s="87" t="s">
        <v>12</v>
      </c>
      <c r="M1608" s="9" t="s">
        <v>13</v>
      </c>
    </row>
    <row r="1609" spans="1:15" s="93" customFormat="1" ht="12.75" hidden="1" customHeight="1" x14ac:dyDescent="0.25">
      <c r="A1609" s="551" t="s">
        <v>25</v>
      </c>
      <c r="B1609" s="552"/>
      <c r="C1609" s="552"/>
      <c r="D1609" s="552"/>
      <c r="E1609" s="552"/>
      <c r="F1609" s="552"/>
      <c r="G1609" s="552"/>
      <c r="H1609" s="552"/>
      <c r="I1609" s="552"/>
      <c r="J1609" s="552"/>
      <c r="K1609" s="553"/>
      <c r="L1609" s="109">
        <f>SUM(L1610:L1611)</f>
        <v>503.99</v>
      </c>
      <c r="M1609" s="89"/>
    </row>
    <row r="1610" spans="1:15" s="93" customFormat="1" ht="51.75" hidden="1" customHeight="1" x14ac:dyDescent="0.25">
      <c r="A1610" s="69" t="s">
        <v>679</v>
      </c>
      <c r="B1610" s="69">
        <v>3</v>
      </c>
      <c r="C1610" s="69">
        <v>5</v>
      </c>
      <c r="D1610" s="69">
        <v>32</v>
      </c>
      <c r="E1610" s="69"/>
      <c r="F1610" s="69" t="s">
        <v>680</v>
      </c>
      <c r="G1610" s="69" t="s">
        <v>1088</v>
      </c>
      <c r="H1610" s="69" t="s">
        <v>717</v>
      </c>
      <c r="I1610" s="90">
        <v>43469</v>
      </c>
      <c r="J1610" s="90">
        <v>43469</v>
      </c>
      <c r="K1610" s="91">
        <v>704</v>
      </c>
      <c r="L1610" s="110">
        <v>503.99</v>
      </c>
      <c r="M1610" s="69" t="s">
        <v>1089</v>
      </c>
    </row>
    <row r="1611" spans="1:15" s="93" customFormat="1" ht="12.75" hidden="1" customHeight="1" thickBot="1" x14ac:dyDescent="0.3">
      <c r="A1611" s="69"/>
      <c r="B1611" s="69"/>
      <c r="C1611" s="69"/>
      <c r="D1611" s="69"/>
      <c r="E1611" s="69"/>
      <c r="F1611" s="69"/>
      <c r="G1611" s="69"/>
      <c r="H1611" s="69"/>
      <c r="I1611" s="90"/>
      <c r="J1611" s="90"/>
      <c r="K1611" s="91"/>
      <c r="L1611" s="110"/>
      <c r="M1611" s="69"/>
    </row>
    <row r="1612" spans="1:15" s="93" customFormat="1" ht="12.75" hidden="1" customHeight="1" x14ac:dyDescent="0.25">
      <c r="A1612" s="551" t="s">
        <v>1119</v>
      </c>
      <c r="B1612" s="552"/>
      <c r="C1612" s="552"/>
      <c r="D1612" s="552"/>
      <c r="E1612" s="552"/>
      <c r="F1612" s="552"/>
      <c r="G1612" s="552"/>
      <c r="H1612" s="552"/>
      <c r="I1612" s="552"/>
      <c r="J1612" s="552"/>
      <c r="K1612" s="553"/>
      <c r="L1612" s="109">
        <f>SUM(L1613:L1617)</f>
        <v>2215.6</v>
      </c>
      <c r="M1612" s="89"/>
    </row>
    <row r="1613" spans="1:15" s="74" customFormat="1" ht="34.5" hidden="1" customHeight="1" x14ac:dyDescent="0.25">
      <c r="A1613" s="69" t="s">
        <v>679</v>
      </c>
      <c r="B1613" s="69">
        <v>4</v>
      </c>
      <c r="C1613" s="69">
        <v>5</v>
      </c>
      <c r="D1613" s="69" t="s">
        <v>1120</v>
      </c>
      <c r="E1613" s="69"/>
      <c r="F1613" s="69" t="s">
        <v>684</v>
      </c>
      <c r="G1613" s="69" t="s">
        <v>836</v>
      </c>
      <c r="H1613" s="69" t="s">
        <v>791</v>
      </c>
      <c r="I1613" s="90">
        <v>43536</v>
      </c>
      <c r="J1613" s="90">
        <v>43536</v>
      </c>
      <c r="K1613" s="91">
        <v>1347</v>
      </c>
      <c r="L1613" s="110">
        <v>58</v>
      </c>
      <c r="M1613" s="69" t="s">
        <v>712</v>
      </c>
    </row>
    <row r="1614" spans="1:15" s="74" customFormat="1" ht="41.25" hidden="1" customHeight="1" x14ac:dyDescent="0.25">
      <c r="A1614" s="69" t="s">
        <v>679</v>
      </c>
      <c r="B1614" s="69">
        <v>4</v>
      </c>
      <c r="C1614" s="69">
        <v>5</v>
      </c>
      <c r="D1614" s="69" t="s">
        <v>1140</v>
      </c>
      <c r="E1614" s="69"/>
      <c r="F1614" s="69" t="s">
        <v>684</v>
      </c>
      <c r="G1614" s="69" t="s">
        <v>1141</v>
      </c>
      <c r="H1614" s="69" t="s">
        <v>1142</v>
      </c>
      <c r="I1614" s="90">
        <v>43535</v>
      </c>
      <c r="J1614" s="90">
        <v>43535</v>
      </c>
      <c r="K1614" s="91" t="s">
        <v>1143</v>
      </c>
      <c r="L1614" s="110">
        <v>1160</v>
      </c>
      <c r="M1614" s="69" t="s">
        <v>712</v>
      </c>
    </row>
    <row r="1615" spans="1:15" s="74" customFormat="1" ht="26.25" hidden="1" customHeight="1" x14ac:dyDescent="0.25">
      <c r="A1615" s="69" t="s">
        <v>679</v>
      </c>
      <c r="B1615" s="69">
        <v>4</v>
      </c>
      <c r="C1615" s="69">
        <v>9</v>
      </c>
      <c r="D1615" s="69" t="s">
        <v>1153</v>
      </c>
      <c r="E1615" s="69"/>
      <c r="F1615" s="69" t="s">
        <v>684</v>
      </c>
      <c r="G1615" s="69" t="s">
        <v>1156</v>
      </c>
      <c r="H1615" s="69" t="s">
        <v>1142</v>
      </c>
      <c r="I1615" s="90">
        <v>43535</v>
      </c>
      <c r="J1615" s="90">
        <v>43535</v>
      </c>
      <c r="K1615" s="91" t="s">
        <v>1157</v>
      </c>
      <c r="L1615" s="110">
        <v>997.6</v>
      </c>
      <c r="M1615" s="69" t="s">
        <v>712</v>
      </c>
      <c r="O1615" s="110"/>
    </row>
    <row r="1616" spans="1:15" s="74" customFormat="1" ht="12.75" hidden="1" customHeight="1" x14ac:dyDescent="0.25">
      <c r="A1616" s="69"/>
      <c r="B1616" s="69"/>
      <c r="C1616" s="69"/>
      <c r="D1616" s="69"/>
      <c r="E1616" s="69"/>
      <c r="F1616" s="69"/>
      <c r="G1616" s="69"/>
      <c r="H1616" s="69"/>
      <c r="I1616" s="90"/>
      <c r="J1616" s="90"/>
      <c r="K1616" s="91"/>
      <c r="L1616" s="110"/>
      <c r="M1616" s="69"/>
      <c r="O1616" s="97"/>
    </row>
    <row r="1617" spans="1:18" s="74" customFormat="1" ht="12.75" hidden="1" customHeight="1" x14ac:dyDescent="0.25">
      <c r="A1617" s="69"/>
      <c r="B1617" s="69"/>
      <c r="C1617" s="69"/>
      <c r="D1617" s="69"/>
      <c r="E1617" s="69"/>
      <c r="F1617" s="69"/>
      <c r="G1617" s="69"/>
      <c r="H1617" s="69"/>
      <c r="I1617" s="90"/>
      <c r="J1617" s="90"/>
      <c r="K1617" s="91"/>
      <c r="L1617" s="110"/>
      <c r="M1617" s="69"/>
    </row>
    <row r="1618" spans="1:18" s="93" customFormat="1" ht="14.25" customHeight="1" x14ac:dyDescent="0.25">
      <c r="A1618" s="554" t="s">
        <v>28</v>
      </c>
      <c r="B1618" s="555"/>
      <c r="C1618" s="555"/>
      <c r="D1618" s="555"/>
      <c r="E1618" s="555"/>
      <c r="F1618" s="555"/>
      <c r="G1618" s="555"/>
      <c r="H1618" s="555"/>
      <c r="I1618" s="555"/>
      <c r="J1618" s="555"/>
      <c r="K1618" s="556"/>
      <c r="L1618" s="327">
        <f>SUM(L1619:L1624)</f>
        <v>1090.76</v>
      </c>
      <c r="M1618" s="103"/>
    </row>
    <row r="1619" spans="1:18" s="93" customFormat="1" ht="79.5" customHeight="1" x14ac:dyDescent="0.25">
      <c r="A1619" s="69" t="s">
        <v>679</v>
      </c>
      <c r="B1619" s="69">
        <v>6</v>
      </c>
      <c r="C1619" s="69">
        <v>14</v>
      </c>
      <c r="D1619" s="69" t="s">
        <v>1740</v>
      </c>
      <c r="E1619" s="69"/>
      <c r="F1619" s="69" t="s">
        <v>684</v>
      </c>
      <c r="G1619" s="69" t="s">
        <v>1739</v>
      </c>
      <c r="H1619" s="69" t="s">
        <v>1321</v>
      </c>
      <c r="I1619" s="90">
        <v>43588</v>
      </c>
      <c r="J1619" s="90">
        <v>43588</v>
      </c>
      <c r="K1619" s="91" t="s">
        <v>1741</v>
      </c>
      <c r="L1619" s="110">
        <v>533.96</v>
      </c>
      <c r="M1619" s="69" t="s">
        <v>1322</v>
      </c>
      <c r="N1619" s="540">
        <v>6148</v>
      </c>
      <c r="O1619" s="261" t="e">
        <f>L1620+L1621</f>
        <v>#VALUE!</v>
      </c>
    </row>
    <row r="1620" spans="1:18" s="93" customFormat="1" ht="26.25" customHeight="1" x14ac:dyDescent="0.25">
      <c r="A1620" s="69" t="s">
        <v>679</v>
      </c>
      <c r="B1620" s="69">
        <v>6</v>
      </c>
      <c r="C1620" s="69">
        <v>5</v>
      </c>
      <c r="D1620" s="69" t="s">
        <v>1783</v>
      </c>
      <c r="E1620" s="69"/>
      <c r="F1620" s="69" t="s">
        <v>680</v>
      </c>
      <c r="G1620" s="69" t="s">
        <v>1784</v>
      </c>
      <c r="H1620" s="69" t="s">
        <v>1255</v>
      </c>
      <c r="I1620" s="90">
        <v>43565</v>
      </c>
      <c r="J1620" s="90">
        <v>43565</v>
      </c>
      <c r="K1620" s="91" t="s">
        <v>1785</v>
      </c>
      <c r="L1620" s="92">
        <v>556.79999999999995</v>
      </c>
      <c r="M1620" s="69" t="s">
        <v>712</v>
      </c>
      <c r="N1620" s="528">
        <f>480*1.16</f>
        <v>556.79999999999995</v>
      </c>
      <c r="O1620" s="93">
        <f>80*1.16</f>
        <v>92.8</v>
      </c>
    </row>
    <row r="1621" spans="1:18" s="93" customFormat="1" ht="26.25" customHeight="1" x14ac:dyDescent="0.25">
      <c r="A1621" s="69" t="s">
        <v>679</v>
      </c>
      <c r="B1621" s="69">
        <v>6</v>
      </c>
      <c r="C1621" s="69">
        <v>5</v>
      </c>
      <c r="D1621" s="69" t="s">
        <v>1783</v>
      </c>
      <c r="E1621" s="69"/>
      <c r="F1621" s="69" t="s">
        <v>684</v>
      </c>
      <c r="G1621" s="69" t="s">
        <v>1786</v>
      </c>
      <c r="H1621" s="69" t="s">
        <v>1255</v>
      </c>
      <c r="I1621" s="90">
        <v>43565</v>
      </c>
      <c r="J1621" s="90">
        <v>43565</v>
      </c>
      <c r="K1621" s="91" t="s">
        <v>1785</v>
      </c>
      <c r="L1621" s="92" t="s">
        <v>1787</v>
      </c>
      <c r="M1621" s="69" t="s">
        <v>712</v>
      </c>
      <c r="N1621" s="528">
        <f>480*1.16</f>
        <v>556.79999999999995</v>
      </c>
      <c r="O1621" s="93">
        <f>O1620+N1620</f>
        <v>649.59999999999991</v>
      </c>
    </row>
    <row r="1622" spans="1:18" s="93" customFormat="1" ht="12.75" customHeight="1" x14ac:dyDescent="0.25">
      <c r="A1622" s="69"/>
      <c r="B1622" s="69"/>
      <c r="C1622" s="69"/>
      <c r="D1622" s="69"/>
      <c r="E1622" s="69"/>
      <c r="F1622" s="69"/>
      <c r="G1622" s="69"/>
      <c r="H1622" s="69"/>
      <c r="I1622" s="90"/>
      <c r="J1622" s="90"/>
      <c r="K1622" s="91"/>
      <c r="L1622" s="110"/>
      <c r="M1622" s="69"/>
    </row>
    <row r="1623" spans="1:18" s="93" customFormat="1" ht="12.75" hidden="1" customHeight="1" x14ac:dyDescent="0.25">
      <c r="A1623" s="69"/>
      <c r="B1623" s="69"/>
      <c r="C1623" s="69"/>
      <c r="D1623" s="69"/>
      <c r="E1623" s="69"/>
      <c r="F1623" s="69"/>
      <c r="G1623" s="69"/>
      <c r="H1623" s="69"/>
      <c r="I1623" s="90"/>
      <c r="J1623" s="90"/>
      <c r="K1623" s="91"/>
      <c r="L1623" s="110"/>
      <c r="M1623" s="69"/>
    </row>
    <row r="1624" spans="1:18" s="74" customFormat="1" ht="12.75" hidden="1" customHeight="1" thickBot="1" x14ac:dyDescent="0.3">
      <c r="A1624" s="69"/>
      <c r="B1624" s="69"/>
      <c r="C1624" s="69"/>
      <c r="D1624" s="69"/>
      <c r="E1624" s="69"/>
      <c r="F1624" s="69"/>
      <c r="G1624" s="69"/>
      <c r="H1624" s="69"/>
      <c r="I1624" s="90"/>
      <c r="J1624" s="90"/>
      <c r="K1624" s="91"/>
      <c r="L1624" s="110"/>
      <c r="M1624" s="69"/>
    </row>
    <row r="1625" spans="1:18" s="93" customFormat="1" ht="12.75" hidden="1" customHeight="1" x14ac:dyDescent="0.25">
      <c r="A1625" s="551" t="s">
        <v>29</v>
      </c>
      <c r="B1625" s="552"/>
      <c r="C1625" s="552"/>
      <c r="D1625" s="552"/>
      <c r="E1625" s="552"/>
      <c r="F1625" s="552"/>
      <c r="G1625" s="552"/>
      <c r="H1625" s="552"/>
      <c r="I1625" s="552"/>
      <c r="J1625" s="552"/>
      <c r="K1625" s="553"/>
      <c r="L1625" s="109">
        <f>L1626+L1627+L1628</f>
        <v>0</v>
      </c>
      <c r="M1625" s="89"/>
    </row>
    <row r="1626" spans="1:18" s="93" customFormat="1" ht="12.75" hidden="1" customHeight="1" x14ac:dyDescent="0.25">
      <c r="A1626" s="69"/>
      <c r="B1626" s="69"/>
      <c r="C1626" s="69"/>
      <c r="D1626" s="69"/>
      <c r="E1626" s="69"/>
      <c r="F1626" s="69"/>
      <c r="G1626" s="69"/>
      <c r="H1626" s="69"/>
      <c r="I1626" s="90"/>
      <c r="J1626" s="90"/>
      <c r="K1626" s="91"/>
      <c r="L1626" s="110"/>
      <c r="M1626" s="69"/>
    </row>
    <row r="1627" spans="1:18" s="93" customFormat="1" ht="12.75" hidden="1" customHeight="1" x14ac:dyDescent="0.25">
      <c r="A1627" s="69"/>
      <c r="B1627" s="69"/>
      <c r="C1627" s="69"/>
      <c r="D1627" s="69"/>
      <c r="E1627" s="69"/>
      <c r="F1627" s="69"/>
      <c r="G1627" s="69"/>
      <c r="H1627" s="69"/>
      <c r="I1627" s="90"/>
      <c r="J1627" s="90"/>
      <c r="K1627" s="91"/>
      <c r="L1627" s="110"/>
      <c r="M1627" s="69"/>
    </row>
    <row r="1628" spans="1:18" s="74" customFormat="1" ht="12.75" customHeight="1" x14ac:dyDescent="0.25">
      <c r="A1628" s="69"/>
      <c r="B1628" s="69"/>
      <c r="C1628" s="69"/>
      <c r="D1628" s="69"/>
      <c r="E1628" s="69"/>
      <c r="F1628" s="69"/>
      <c r="G1628" s="69"/>
      <c r="H1628" s="69"/>
      <c r="I1628" s="90"/>
      <c r="J1628" s="90"/>
      <c r="K1628" s="91"/>
      <c r="L1628" s="110"/>
      <c r="M1628" s="69"/>
    </row>
    <row r="1629" spans="1:18" s="74" customFormat="1" ht="12.75" customHeight="1" thickBot="1" x14ac:dyDescent="0.3">
      <c r="A1629" s="112" t="s">
        <v>34</v>
      </c>
      <c r="B1629" s="113"/>
      <c r="C1629" s="114"/>
      <c r="D1629" s="115"/>
      <c r="E1629" s="116"/>
      <c r="F1629" s="117"/>
      <c r="G1629" s="118"/>
      <c r="H1629" s="117"/>
      <c r="I1629" s="119"/>
      <c r="J1629" s="119"/>
      <c r="K1629" s="120"/>
      <c r="L1629" s="121">
        <f>L1609+L1612+L1618+L1625</f>
        <v>3810.3500000000004</v>
      </c>
      <c r="M1629" s="204"/>
      <c r="Q1629" s="266">
        <f>P1631+R1631</f>
        <v>101256.13</v>
      </c>
    </row>
    <row r="1630" spans="1:18" s="82" customFormat="1" ht="12.75" customHeight="1" x14ac:dyDescent="0.25">
      <c r="A1630" s="276"/>
      <c r="B1630" s="123"/>
      <c r="C1630" s="124"/>
      <c r="D1630" s="277"/>
      <c r="E1630" s="276"/>
      <c r="F1630" s="123"/>
      <c r="G1630" s="276"/>
      <c r="H1630" s="123"/>
      <c r="I1630" s="277"/>
      <c r="J1630" s="277"/>
      <c r="K1630" s="125"/>
      <c r="L1630" s="127"/>
      <c r="M1630" s="205"/>
    </row>
    <row r="1631" spans="1:18" s="82" customFormat="1" ht="12.75" customHeight="1" x14ac:dyDescent="0.25">
      <c r="A1631" s="558" t="s">
        <v>18</v>
      </c>
      <c r="B1631" s="558"/>
      <c r="C1631" s="558"/>
      <c r="D1631" s="558"/>
      <c r="E1631" s="558"/>
      <c r="F1631" s="558"/>
      <c r="G1631" s="560" t="s">
        <v>19</v>
      </c>
      <c r="H1631" s="560"/>
      <c r="I1631" s="128"/>
      <c r="J1631" s="128"/>
      <c r="K1631" s="129"/>
      <c r="L1631" s="550" t="s">
        <v>20</v>
      </c>
      <c r="M1631" s="550"/>
      <c r="O1631" s="480">
        <v>5980</v>
      </c>
      <c r="P1631" s="482">
        <f>SUM(O1631:O1638)</f>
        <v>57137.3</v>
      </c>
      <c r="Q1631" s="480">
        <v>685</v>
      </c>
      <c r="R1631" s="482">
        <f>SUM(Q1631:Q1638)</f>
        <v>44118.83</v>
      </c>
    </row>
    <row r="1632" spans="1:18" s="82" customFormat="1" ht="12.75" customHeight="1" x14ac:dyDescent="0.25">
      <c r="B1632" s="83"/>
      <c r="C1632" s="84"/>
      <c r="D1632" s="475"/>
      <c r="E1632" s="122"/>
      <c r="F1632" s="130"/>
      <c r="G1632" s="131"/>
      <c r="H1632" s="130"/>
      <c r="K1632" s="132"/>
      <c r="L1632" s="126"/>
      <c r="M1632" s="130"/>
      <c r="O1632" s="480">
        <v>20880</v>
      </c>
      <c r="P1632" s="483" t="s">
        <v>1282</v>
      </c>
      <c r="Q1632" s="480">
        <v>11368</v>
      </c>
      <c r="R1632" s="483" t="s">
        <v>1329</v>
      </c>
    </row>
    <row r="1633" spans="1:19" s="82" customFormat="1" ht="12.75" customHeight="1" x14ac:dyDescent="0.25">
      <c r="A1633" s="558" t="s">
        <v>1246</v>
      </c>
      <c r="B1633" s="558"/>
      <c r="C1633" s="558"/>
      <c r="D1633" s="558"/>
      <c r="E1633" s="558"/>
      <c r="F1633" s="558"/>
      <c r="G1633" s="559" t="s">
        <v>36</v>
      </c>
      <c r="H1633" s="559"/>
      <c r="I1633" s="279"/>
      <c r="J1633" s="279"/>
      <c r="K1633" s="133"/>
      <c r="L1633" s="559" t="s">
        <v>37</v>
      </c>
      <c r="M1633" s="559"/>
      <c r="O1633" s="480">
        <v>9744</v>
      </c>
      <c r="Q1633" s="480">
        <v>1276</v>
      </c>
      <c r="S1633" s="82" t="s">
        <v>1330</v>
      </c>
    </row>
    <row r="1634" spans="1:19" s="82" customFormat="1" ht="12.75" customHeight="1" x14ac:dyDescent="0.25">
      <c r="A1634" s="558" t="s">
        <v>1247</v>
      </c>
      <c r="B1634" s="558"/>
      <c r="C1634" s="558"/>
      <c r="D1634" s="558"/>
      <c r="E1634" s="558"/>
      <c r="F1634" s="558"/>
      <c r="G1634" s="550" t="s">
        <v>39</v>
      </c>
      <c r="H1634" s="550"/>
      <c r="I1634" s="278"/>
      <c r="J1634" s="278"/>
      <c r="K1634" s="133"/>
      <c r="L1634" s="550" t="s">
        <v>40</v>
      </c>
      <c r="M1634" s="550"/>
      <c r="O1634" s="480">
        <v>13244.66</v>
      </c>
      <c r="Q1634" s="480">
        <v>12913.12</v>
      </c>
    </row>
    <row r="1635" spans="1:19" s="74" customFormat="1" ht="12.75" customHeight="1" x14ac:dyDescent="0.25">
      <c r="A1635" s="277"/>
      <c r="B1635" s="277"/>
      <c r="C1635" s="277"/>
      <c r="D1635" s="277"/>
      <c r="E1635" s="277"/>
      <c r="F1635" s="277"/>
      <c r="G1635" s="278"/>
      <c r="H1635" s="208" t="s">
        <v>1169</v>
      </c>
      <c r="I1635" s="278"/>
      <c r="J1635" s="278"/>
      <c r="K1635" s="133"/>
      <c r="L1635" s="126"/>
      <c r="M1635" s="208"/>
      <c r="O1635" s="472">
        <v>1160</v>
      </c>
      <c r="Q1635" s="472">
        <v>8236</v>
      </c>
    </row>
    <row r="1636" spans="1:19" s="74" customFormat="1" ht="12.75" customHeight="1" x14ac:dyDescent="0.25">
      <c r="A1636" s="557" t="s">
        <v>14</v>
      </c>
      <c r="B1636" s="557"/>
      <c r="C1636" s="557"/>
      <c r="D1636" s="557"/>
      <c r="E1636" s="557"/>
      <c r="F1636" s="70"/>
      <c r="G1636" s="71"/>
      <c r="H1636" s="83"/>
      <c r="I1636" s="279"/>
      <c r="J1636" s="279"/>
      <c r="K1636" s="72"/>
      <c r="L1636" s="73"/>
      <c r="M1636" s="164"/>
      <c r="O1636" s="472">
        <v>1735.04</v>
      </c>
      <c r="Q1636" s="472">
        <v>3707.94</v>
      </c>
    </row>
    <row r="1637" spans="1:19" s="74" customFormat="1" ht="12.75" customHeight="1" x14ac:dyDescent="0.25">
      <c r="A1637" s="75" t="s">
        <v>411</v>
      </c>
      <c r="B1637" s="76"/>
      <c r="C1637" s="77"/>
      <c r="D1637" s="138"/>
      <c r="E1637" s="174" t="s">
        <v>448</v>
      </c>
      <c r="F1637" s="76"/>
      <c r="G1637" s="75" t="s">
        <v>449</v>
      </c>
      <c r="H1637" s="209" t="s">
        <v>373</v>
      </c>
      <c r="I1637" s="79" t="s">
        <v>450</v>
      </c>
      <c r="J1637" s="75"/>
      <c r="K1637" s="80"/>
      <c r="L1637" s="81"/>
      <c r="M1637" s="209" t="s">
        <v>451</v>
      </c>
      <c r="O1637" s="472">
        <v>823.6</v>
      </c>
      <c r="Q1637" s="472">
        <v>1863.49</v>
      </c>
    </row>
    <row r="1638" spans="1:19" s="88" customFormat="1" ht="12.75" customHeight="1" x14ac:dyDescent="0.25">
      <c r="A1638" s="82"/>
      <c r="B1638" s="83"/>
      <c r="C1638" s="84"/>
      <c r="D1638" s="279"/>
      <c r="E1638" s="74"/>
      <c r="F1638" s="70"/>
      <c r="G1638" s="71"/>
      <c r="H1638" s="83"/>
      <c r="I1638" s="279"/>
      <c r="J1638" s="279"/>
      <c r="K1638" s="72"/>
      <c r="L1638" s="73"/>
      <c r="M1638" s="164"/>
      <c r="O1638" s="481">
        <v>3570</v>
      </c>
      <c r="Q1638" s="481">
        <v>4069.28</v>
      </c>
    </row>
    <row r="1639" spans="1:19" s="74" customFormat="1" ht="26.25" customHeight="1" thickBot="1" x14ac:dyDescent="0.3">
      <c r="A1639" s="9" t="s">
        <v>2</v>
      </c>
      <c r="B1639" s="9" t="s">
        <v>3</v>
      </c>
      <c r="C1639" s="85" t="s">
        <v>4</v>
      </c>
      <c r="D1639" s="9" t="s">
        <v>5</v>
      </c>
      <c r="E1639" s="9" t="s">
        <v>6</v>
      </c>
      <c r="F1639" s="9" t="s">
        <v>7</v>
      </c>
      <c r="G1639" s="9" t="s">
        <v>8</v>
      </c>
      <c r="H1639" s="9" t="s">
        <v>9</v>
      </c>
      <c r="I1639" s="9" t="s">
        <v>22</v>
      </c>
      <c r="J1639" s="9" t="s">
        <v>10</v>
      </c>
      <c r="K1639" s="86" t="s">
        <v>11</v>
      </c>
      <c r="L1639" s="87" t="s">
        <v>12</v>
      </c>
      <c r="M1639" s="9" t="s">
        <v>13</v>
      </c>
    </row>
    <row r="1640" spans="1:19" s="74" customFormat="1" ht="12.75" hidden="1" customHeight="1" thickBot="1" x14ac:dyDescent="0.3">
      <c r="A1640" s="551" t="s">
        <v>140</v>
      </c>
      <c r="B1640" s="552"/>
      <c r="C1640" s="552"/>
      <c r="D1640" s="552"/>
      <c r="E1640" s="552"/>
      <c r="F1640" s="552"/>
      <c r="G1640" s="552"/>
      <c r="H1640" s="552"/>
      <c r="I1640" s="552"/>
      <c r="J1640" s="552"/>
      <c r="K1640" s="553"/>
      <c r="L1640" s="308">
        <f>SUM(L1641:L1642)</f>
        <v>3168.01</v>
      </c>
      <c r="M1640" s="96"/>
      <c r="N1640" s="97"/>
    </row>
    <row r="1641" spans="1:19" s="74" customFormat="1" ht="63.75" hidden="1" customHeight="1" x14ac:dyDescent="0.25">
      <c r="A1641" s="542" t="s">
        <v>679</v>
      </c>
      <c r="B1641" s="542">
        <v>4</v>
      </c>
      <c r="C1641" s="542">
        <v>5</v>
      </c>
      <c r="D1641" s="542" t="s">
        <v>1167</v>
      </c>
      <c r="E1641" s="542"/>
      <c r="F1641" s="542" t="s">
        <v>680</v>
      </c>
      <c r="G1641" s="542" t="s">
        <v>1169</v>
      </c>
      <c r="H1641" s="542" t="s">
        <v>717</v>
      </c>
      <c r="I1641" s="548">
        <v>43532</v>
      </c>
      <c r="J1641" s="548">
        <v>43532</v>
      </c>
      <c r="K1641" s="546">
        <v>855</v>
      </c>
      <c r="L1641" s="544">
        <v>3168.01</v>
      </c>
      <c r="M1641" s="542" t="s">
        <v>712</v>
      </c>
    </row>
    <row r="1642" spans="1:19" s="74" customFormat="1" ht="12.75" hidden="1" customHeight="1" thickBot="1" x14ac:dyDescent="0.3">
      <c r="A1642" s="543"/>
      <c r="B1642" s="543"/>
      <c r="C1642" s="543"/>
      <c r="D1642" s="543"/>
      <c r="E1642" s="543"/>
      <c r="F1642" s="543"/>
      <c r="G1642" s="543"/>
      <c r="H1642" s="543"/>
      <c r="I1642" s="549"/>
      <c r="J1642" s="549"/>
      <c r="K1642" s="547"/>
      <c r="L1642" s="545"/>
      <c r="M1642" s="543"/>
    </row>
    <row r="1643" spans="1:19" s="93" customFormat="1" ht="12.75" hidden="1" customHeight="1" x14ac:dyDescent="0.25">
      <c r="A1643" s="551" t="s">
        <v>1252</v>
      </c>
      <c r="B1643" s="552"/>
      <c r="C1643" s="552"/>
      <c r="D1643" s="552"/>
      <c r="E1643" s="552"/>
      <c r="F1643" s="552"/>
      <c r="G1643" s="552"/>
      <c r="H1643" s="552"/>
      <c r="I1643" s="552"/>
      <c r="J1643" s="552"/>
      <c r="K1643" s="553"/>
      <c r="L1643" s="309">
        <f>SUM(L1644:L1648)</f>
        <v>5980</v>
      </c>
      <c r="M1643" s="89"/>
    </row>
    <row r="1644" spans="1:19" s="93" customFormat="1" ht="43.5" hidden="1" customHeight="1" x14ac:dyDescent="0.25">
      <c r="A1644" s="69" t="s">
        <v>679</v>
      </c>
      <c r="B1644" s="69">
        <v>5</v>
      </c>
      <c r="C1644" s="69">
        <v>8</v>
      </c>
      <c r="D1644" s="69" t="s">
        <v>1278</v>
      </c>
      <c r="E1644" s="69"/>
      <c r="F1644" s="69" t="s">
        <v>680</v>
      </c>
      <c r="G1644" s="69" t="s">
        <v>1280</v>
      </c>
      <c r="H1644" s="69" t="s">
        <v>1279</v>
      </c>
      <c r="I1644" s="90">
        <v>43593</v>
      </c>
      <c r="J1644" s="90">
        <v>43593</v>
      </c>
      <c r="K1644" s="91" t="s">
        <v>1281</v>
      </c>
      <c r="L1644" s="110">
        <v>5980</v>
      </c>
      <c r="M1644" s="69" t="s">
        <v>712</v>
      </c>
    </row>
    <row r="1645" spans="1:19" s="93" customFormat="1" ht="12.75" hidden="1" customHeight="1" x14ac:dyDescent="0.25">
      <c r="A1645" s="69"/>
      <c r="B1645" s="69"/>
      <c r="C1645" s="69"/>
      <c r="D1645" s="69"/>
      <c r="E1645" s="69"/>
      <c r="F1645" s="69"/>
      <c r="G1645" s="69"/>
      <c r="H1645" s="69"/>
      <c r="I1645" s="90"/>
      <c r="J1645" s="90"/>
      <c r="K1645" s="91"/>
      <c r="L1645" s="110"/>
      <c r="M1645" s="69"/>
    </row>
    <row r="1646" spans="1:19" s="93" customFormat="1" ht="12.75" hidden="1" customHeight="1" x14ac:dyDescent="0.25">
      <c r="A1646" s="69"/>
      <c r="B1646" s="69"/>
      <c r="C1646" s="69"/>
      <c r="D1646" s="69"/>
      <c r="E1646" s="69"/>
      <c r="F1646" s="69"/>
      <c r="G1646" s="69"/>
      <c r="H1646" s="69"/>
      <c r="I1646" s="90"/>
      <c r="J1646" s="90"/>
      <c r="K1646" s="91"/>
      <c r="L1646" s="110"/>
      <c r="M1646" s="69"/>
    </row>
    <row r="1647" spans="1:19" s="93" customFormat="1" ht="12.75" hidden="1" customHeight="1" x14ac:dyDescent="0.25">
      <c r="A1647" s="69"/>
      <c r="B1647" s="69"/>
      <c r="C1647" s="69"/>
      <c r="D1647" s="69"/>
      <c r="E1647" s="69"/>
      <c r="F1647" s="69"/>
      <c r="G1647" s="69"/>
      <c r="H1647" s="69"/>
      <c r="I1647" s="90"/>
      <c r="J1647" s="90"/>
      <c r="K1647" s="91"/>
      <c r="L1647" s="110"/>
      <c r="M1647" s="69"/>
    </row>
    <row r="1648" spans="1:19" s="74" customFormat="1" ht="12.75" hidden="1" customHeight="1" thickBot="1" x14ac:dyDescent="0.3">
      <c r="A1648" s="69"/>
      <c r="B1648" s="69"/>
      <c r="C1648" s="69"/>
      <c r="D1648" s="69"/>
      <c r="E1648" s="69"/>
      <c r="F1648" s="69"/>
      <c r="G1648" s="69"/>
      <c r="H1648" s="69"/>
      <c r="I1648" s="90"/>
      <c r="J1648" s="90"/>
      <c r="K1648" s="91"/>
      <c r="L1648" s="110"/>
      <c r="M1648" s="69"/>
    </row>
    <row r="1649" spans="1:14" s="93" customFormat="1" ht="12.75" customHeight="1" x14ac:dyDescent="0.25">
      <c r="A1649" s="551" t="s">
        <v>642</v>
      </c>
      <c r="B1649" s="552"/>
      <c r="C1649" s="552"/>
      <c r="D1649" s="552"/>
      <c r="E1649" s="552"/>
      <c r="F1649" s="552"/>
      <c r="G1649" s="552"/>
      <c r="H1649" s="552"/>
      <c r="I1649" s="552"/>
      <c r="J1649" s="552"/>
      <c r="K1649" s="553"/>
      <c r="L1649" s="109">
        <f>SUM(L1650:L1653)</f>
        <v>916.01</v>
      </c>
      <c r="M1649" s="89"/>
    </row>
    <row r="1650" spans="1:14" s="74" customFormat="1" ht="36.75" customHeight="1" x14ac:dyDescent="0.25">
      <c r="A1650" s="69" t="s">
        <v>679</v>
      </c>
      <c r="B1650" s="69">
        <v>6</v>
      </c>
      <c r="C1650" s="69">
        <v>13</v>
      </c>
      <c r="D1650" s="69" t="s">
        <v>1763</v>
      </c>
      <c r="E1650" s="69"/>
      <c r="F1650" s="69" t="s">
        <v>680</v>
      </c>
      <c r="G1650" s="69" t="s">
        <v>1764</v>
      </c>
      <c r="H1650" s="542" t="s">
        <v>717</v>
      </c>
      <c r="I1650" s="90">
        <v>43597</v>
      </c>
      <c r="J1650" s="90">
        <v>43597</v>
      </c>
      <c r="K1650" s="91" t="s">
        <v>1765</v>
      </c>
      <c r="L1650" s="110">
        <v>916.01</v>
      </c>
      <c r="M1650" s="69" t="s">
        <v>712</v>
      </c>
      <c r="N1650" s="528"/>
    </row>
    <row r="1651" spans="1:14" s="74" customFormat="1" ht="12.75" customHeight="1" x14ac:dyDescent="0.25">
      <c r="A1651" s="69"/>
      <c r="B1651" s="69"/>
      <c r="C1651" s="69"/>
      <c r="D1651" s="69"/>
      <c r="E1651" s="69"/>
      <c r="F1651" s="69"/>
      <c r="G1651" s="69"/>
      <c r="H1651" s="543"/>
      <c r="I1651" s="90"/>
      <c r="J1651" s="90"/>
      <c r="K1651" s="91"/>
      <c r="L1651" s="110"/>
      <c r="M1651" s="69"/>
    </row>
    <row r="1652" spans="1:14" s="74" customFormat="1" ht="12.75" customHeight="1" x14ac:dyDescent="0.25">
      <c r="A1652" s="69"/>
      <c r="B1652" s="69"/>
      <c r="C1652" s="69"/>
      <c r="D1652" s="69"/>
      <c r="E1652" s="69"/>
      <c r="F1652" s="69"/>
      <c r="G1652" s="69"/>
      <c r="H1652" s="69"/>
      <c r="I1652" s="90"/>
      <c r="J1652" s="90"/>
      <c r="K1652" s="91"/>
      <c r="L1652" s="110"/>
      <c r="M1652" s="69"/>
    </row>
    <row r="1653" spans="1:14" s="74" customFormat="1" ht="12.75" hidden="1" customHeight="1" x14ac:dyDescent="0.25">
      <c r="A1653" s="69"/>
      <c r="B1653" s="69"/>
      <c r="C1653" s="69"/>
      <c r="D1653" s="69"/>
      <c r="E1653" s="69"/>
      <c r="F1653" s="69"/>
      <c r="G1653" s="69"/>
      <c r="H1653" s="69"/>
      <c r="I1653" s="90"/>
      <c r="J1653" s="90"/>
      <c r="K1653" s="91"/>
      <c r="L1653" s="110"/>
      <c r="M1653" s="69"/>
    </row>
    <row r="1654" spans="1:14" s="93" customFormat="1" ht="12.75" hidden="1" customHeight="1" x14ac:dyDescent="0.25">
      <c r="A1654" s="554" t="s">
        <v>643</v>
      </c>
      <c r="B1654" s="555"/>
      <c r="C1654" s="555"/>
      <c r="D1654" s="555"/>
      <c r="E1654" s="555"/>
      <c r="F1654" s="555"/>
      <c r="G1654" s="555"/>
      <c r="H1654" s="555"/>
      <c r="I1654" s="555"/>
      <c r="J1654" s="555"/>
      <c r="K1654" s="556"/>
      <c r="L1654" s="394">
        <f>SUM(L1655)</f>
        <v>0</v>
      </c>
      <c r="M1654" s="89"/>
    </row>
    <row r="1655" spans="1:14" s="93" customFormat="1" ht="12.75" hidden="1" customHeight="1" x14ac:dyDescent="0.25">
      <c r="A1655" s="69"/>
      <c r="B1655" s="69"/>
      <c r="C1655" s="69"/>
      <c r="D1655" s="69"/>
      <c r="E1655" s="69"/>
      <c r="F1655" s="69"/>
      <c r="G1655" s="69"/>
      <c r="H1655" s="69"/>
      <c r="I1655" s="90"/>
      <c r="J1655" s="90"/>
      <c r="K1655" s="91"/>
      <c r="L1655" s="110"/>
      <c r="M1655" s="69"/>
    </row>
    <row r="1656" spans="1:14" s="93" customFormat="1" ht="12.75" hidden="1" customHeight="1" x14ac:dyDescent="0.25">
      <c r="A1656" s="554" t="s">
        <v>31</v>
      </c>
      <c r="B1656" s="555"/>
      <c r="C1656" s="555"/>
      <c r="D1656" s="555"/>
      <c r="E1656" s="555"/>
      <c r="F1656" s="555"/>
      <c r="G1656" s="555"/>
      <c r="H1656" s="555"/>
      <c r="I1656" s="555"/>
      <c r="J1656" s="555"/>
      <c r="K1656" s="556"/>
      <c r="L1656" s="394">
        <f>SUM(L1657:L1659)</f>
        <v>0</v>
      </c>
      <c r="M1656" s="89"/>
    </row>
    <row r="1657" spans="1:14" s="93" customFormat="1" ht="12.75" hidden="1" customHeight="1" x14ac:dyDescent="0.25">
      <c r="A1657" s="69"/>
      <c r="B1657" s="69"/>
      <c r="C1657" s="69"/>
      <c r="D1657" s="69"/>
      <c r="E1657" s="69"/>
      <c r="F1657" s="69"/>
      <c r="G1657" s="69"/>
      <c r="H1657" s="69"/>
      <c r="I1657" s="90"/>
      <c r="J1657" s="90"/>
      <c r="K1657" s="91"/>
      <c r="L1657" s="110"/>
      <c r="M1657" s="69"/>
    </row>
    <row r="1658" spans="1:14" s="93" customFormat="1" ht="12.75" hidden="1" customHeight="1" x14ac:dyDescent="0.25">
      <c r="A1658" s="69"/>
      <c r="B1658" s="69"/>
      <c r="C1658" s="69"/>
      <c r="D1658" s="69"/>
      <c r="E1658" s="69"/>
      <c r="F1658" s="69"/>
      <c r="G1658" s="69"/>
      <c r="H1658" s="69"/>
      <c r="I1658" s="90"/>
      <c r="J1658" s="90"/>
      <c r="K1658" s="91"/>
      <c r="L1658" s="110"/>
      <c r="M1658" s="69"/>
    </row>
    <row r="1659" spans="1:14" s="93" customFormat="1" ht="12.75" hidden="1" customHeight="1" x14ac:dyDescent="0.25">
      <c r="A1659" s="69"/>
      <c r="B1659" s="69"/>
      <c r="C1659" s="69"/>
      <c r="D1659" s="69"/>
      <c r="E1659" s="69"/>
      <c r="F1659" s="69"/>
      <c r="G1659" s="69"/>
      <c r="H1659" s="69"/>
      <c r="I1659" s="90"/>
      <c r="J1659" s="90"/>
      <c r="K1659" s="91"/>
      <c r="L1659" s="110"/>
      <c r="M1659" s="69"/>
    </row>
    <row r="1660" spans="1:14" s="93" customFormat="1" ht="12.75" hidden="1" customHeight="1" x14ac:dyDescent="0.25">
      <c r="A1660" s="554" t="s">
        <v>32</v>
      </c>
      <c r="B1660" s="555"/>
      <c r="C1660" s="555"/>
      <c r="D1660" s="555"/>
      <c r="E1660" s="555"/>
      <c r="F1660" s="555"/>
      <c r="G1660" s="555"/>
      <c r="H1660" s="555"/>
      <c r="I1660" s="555"/>
      <c r="J1660" s="555"/>
      <c r="K1660" s="556"/>
      <c r="L1660" s="394">
        <f>SUM(L1661:L1662)</f>
        <v>0</v>
      </c>
      <c r="M1660" s="89"/>
    </row>
    <row r="1661" spans="1:14" s="93" customFormat="1" ht="12.75" hidden="1" customHeight="1" x14ac:dyDescent="0.25">
      <c r="A1661" s="69"/>
      <c r="B1661" s="69"/>
      <c r="C1661" s="69"/>
      <c r="D1661" s="69"/>
      <c r="E1661" s="69"/>
      <c r="F1661" s="69"/>
      <c r="G1661" s="69"/>
      <c r="H1661" s="69"/>
      <c r="I1661" s="90"/>
      <c r="J1661" s="90"/>
      <c r="K1661" s="91"/>
      <c r="L1661" s="110"/>
      <c r="M1661" s="69"/>
    </row>
    <row r="1662" spans="1:14" s="93" customFormat="1" ht="12.75" hidden="1" customHeight="1" x14ac:dyDescent="0.25">
      <c r="A1662" s="69"/>
      <c r="B1662" s="69"/>
      <c r="C1662" s="69"/>
      <c r="D1662" s="69"/>
      <c r="E1662" s="69"/>
      <c r="F1662" s="69"/>
      <c r="G1662" s="69"/>
      <c r="H1662" s="69"/>
      <c r="I1662" s="90"/>
      <c r="J1662" s="90"/>
      <c r="K1662" s="91"/>
      <c r="L1662" s="110"/>
      <c r="M1662" s="69"/>
    </row>
    <row r="1663" spans="1:14" s="93" customFormat="1" ht="12.75" hidden="1" customHeight="1" x14ac:dyDescent="0.25">
      <c r="A1663" s="554" t="s">
        <v>33</v>
      </c>
      <c r="B1663" s="555"/>
      <c r="C1663" s="555"/>
      <c r="D1663" s="555"/>
      <c r="E1663" s="555"/>
      <c r="F1663" s="555"/>
      <c r="G1663" s="555"/>
      <c r="H1663" s="555"/>
      <c r="I1663" s="555"/>
      <c r="J1663" s="555"/>
      <c r="K1663" s="556"/>
      <c r="L1663" s="394">
        <f>SUM(L1664:L1668)</f>
        <v>0</v>
      </c>
      <c r="M1663" s="89"/>
    </row>
    <row r="1664" spans="1:14" s="93" customFormat="1" ht="12.75" hidden="1" customHeight="1" x14ac:dyDescent="0.25">
      <c r="A1664" s="69"/>
      <c r="B1664" s="69"/>
      <c r="C1664" s="69"/>
      <c r="D1664" s="69"/>
      <c r="E1664" s="69"/>
      <c r="F1664" s="69"/>
      <c r="G1664" s="69"/>
      <c r="H1664" s="69"/>
      <c r="I1664" s="90"/>
      <c r="J1664" s="90"/>
      <c r="K1664" s="91"/>
      <c r="L1664" s="110"/>
      <c r="M1664" s="69"/>
    </row>
    <row r="1665" spans="1:13" s="93" customFormat="1" ht="12.75" hidden="1" customHeight="1" x14ac:dyDescent="0.25">
      <c r="A1665" s="69"/>
      <c r="B1665" s="69"/>
      <c r="C1665" s="69"/>
      <c r="D1665" s="69"/>
      <c r="E1665" s="69"/>
      <c r="F1665" s="69"/>
      <c r="G1665" s="69"/>
      <c r="H1665" s="69"/>
      <c r="I1665" s="90"/>
      <c r="J1665" s="90"/>
      <c r="K1665" s="91"/>
      <c r="L1665" s="110"/>
      <c r="M1665" s="69"/>
    </row>
    <row r="1666" spans="1:13" s="93" customFormat="1" ht="12.75" hidden="1" customHeight="1" x14ac:dyDescent="0.25">
      <c r="A1666" s="69"/>
      <c r="B1666" s="69"/>
      <c r="C1666" s="69"/>
      <c r="D1666" s="69"/>
      <c r="E1666" s="69"/>
      <c r="F1666" s="69"/>
      <c r="G1666" s="69"/>
      <c r="H1666" s="69"/>
      <c r="I1666" s="90"/>
      <c r="J1666" s="90"/>
      <c r="K1666" s="91"/>
      <c r="L1666" s="110"/>
      <c r="M1666" s="69"/>
    </row>
    <row r="1667" spans="1:13" s="93" customFormat="1" ht="12.75" hidden="1" customHeight="1" x14ac:dyDescent="0.25">
      <c r="A1667" s="69"/>
      <c r="B1667" s="69"/>
      <c r="C1667" s="69"/>
      <c r="D1667" s="69"/>
      <c r="E1667" s="69"/>
      <c r="F1667" s="69"/>
      <c r="G1667" s="69"/>
      <c r="H1667" s="69"/>
      <c r="I1667" s="90"/>
      <c r="J1667" s="90"/>
      <c r="K1667" s="91"/>
      <c r="L1667" s="110"/>
      <c r="M1667" s="69"/>
    </row>
    <row r="1668" spans="1:13" s="93" customFormat="1" ht="12.75" hidden="1" customHeight="1" x14ac:dyDescent="0.25">
      <c r="A1668" s="69"/>
      <c r="B1668" s="69"/>
      <c r="C1668" s="69"/>
      <c r="D1668" s="69"/>
      <c r="E1668" s="69"/>
      <c r="F1668" s="69"/>
      <c r="G1668" s="69"/>
      <c r="H1668" s="69"/>
      <c r="I1668" s="90"/>
      <c r="J1668" s="90"/>
      <c r="K1668" s="91"/>
      <c r="L1668" s="110"/>
      <c r="M1668" s="69"/>
    </row>
    <row r="1669" spans="1:13" s="93" customFormat="1" ht="12.75" hidden="1" customHeight="1" x14ac:dyDescent="0.25">
      <c r="A1669" s="554" t="s">
        <v>61</v>
      </c>
      <c r="B1669" s="555"/>
      <c r="C1669" s="555"/>
      <c r="D1669" s="555"/>
      <c r="E1669" s="555"/>
      <c r="F1669" s="555"/>
      <c r="G1669" s="555"/>
      <c r="H1669" s="555"/>
      <c r="I1669" s="555"/>
      <c r="J1669" s="555"/>
      <c r="K1669" s="556"/>
      <c r="L1669" s="394">
        <f>SUM(L1670:L1672)</f>
        <v>0</v>
      </c>
      <c r="M1669" s="89"/>
    </row>
    <row r="1670" spans="1:13" s="93" customFormat="1" ht="12.75" hidden="1" customHeight="1" x14ac:dyDescent="0.25">
      <c r="A1670" s="69"/>
      <c r="B1670" s="69"/>
      <c r="C1670" s="69"/>
      <c r="D1670" s="69"/>
      <c r="E1670" s="69"/>
      <c r="F1670" s="69"/>
      <c r="G1670" s="69"/>
      <c r="H1670" s="69"/>
      <c r="I1670" s="90"/>
      <c r="J1670" s="90"/>
      <c r="K1670" s="91"/>
      <c r="L1670" s="110"/>
      <c r="M1670" s="69"/>
    </row>
    <row r="1671" spans="1:13" s="93" customFormat="1" ht="12.75" customHeight="1" x14ac:dyDescent="0.25">
      <c r="A1671" s="69"/>
      <c r="B1671" s="69"/>
      <c r="C1671" s="69"/>
      <c r="D1671" s="69"/>
      <c r="E1671" s="69"/>
      <c r="F1671" s="69"/>
      <c r="G1671" s="69"/>
      <c r="H1671" s="69"/>
      <c r="I1671" s="90"/>
      <c r="J1671" s="90"/>
      <c r="K1671" s="91"/>
      <c r="L1671" s="110"/>
      <c r="M1671" s="69"/>
    </row>
    <row r="1672" spans="1:13" s="74" customFormat="1" ht="12.75" customHeight="1" x14ac:dyDescent="0.25">
      <c r="A1672" s="69"/>
      <c r="B1672" s="69"/>
      <c r="C1672" s="69"/>
      <c r="D1672" s="69"/>
      <c r="E1672" s="69"/>
      <c r="F1672" s="69"/>
      <c r="G1672" s="69"/>
      <c r="H1672" s="69"/>
      <c r="I1672" s="90"/>
      <c r="J1672" s="90"/>
      <c r="K1672" s="91"/>
      <c r="L1672" s="110"/>
      <c r="M1672" s="69"/>
    </row>
    <row r="1673" spans="1:13" s="74" customFormat="1" ht="12.75" customHeight="1" thickBot="1" x14ac:dyDescent="0.3">
      <c r="A1673" s="112" t="s">
        <v>34</v>
      </c>
      <c r="B1673" s="113"/>
      <c r="C1673" s="114"/>
      <c r="D1673" s="115"/>
      <c r="E1673" s="116"/>
      <c r="F1673" s="117"/>
      <c r="G1673" s="118"/>
      <c r="H1673" s="117"/>
      <c r="I1673" s="119"/>
      <c r="J1673" s="119"/>
      <c r="K1673" s="120"/>
      <c r="L1673" s="121">
        <f>L1640+L1643+L1649+L1654+L1656+L1660+L1663</f>
        <v>10064.02</v>
      </c>
      <c r="M1673" s="204"/>
    </row>
    <row r="1674" spans="1:13" s="82" customFormat="1" ht="12.75" customHeight="1" x14ac:dyDescent="0.25">
      <c r="A1674" s="276"/>
      <c r="B1674" s="123"/>
      <c r="C1674" s="124"/>
      <c r="D1674" s="277"/>
      <c r="E1674" s="276"/>
      <c r="F1674" s="123"/>
      <c r="G1674" s="276"/>
      <c r="H1674" s="123"/>
      <c r="I1674" s="277"/>
      <c r="J1674" s="277"/>
      <c r="K1674" s="125"/>
      <c r="L1674" s="127"/>
      <c r="M1674" s="205"/>
    </row>
    <row r="1675" spans="1:13" s="82" customFormat="1" ht="12.75" customHeight="1" x14ac:dyDescent="0.25">
      <c r="A1675" s="558" t="s">
        <v>18</v>
      </c>
      <c r="B1675" s="558"/>
      <c r="C1675" s="558"/>
      <c r="D1675" s="558"/>
      <c r="E1675" s="558"/>
      <c r="F1675" s="558"/>
      <c r="G1675" s="560" t="s">
        <v>19</v>
      </c>
      <c r="H1675" s="560"/>
      <c r="I1675" s="128"/>
      <c r="J1675" s="128"/>
      <c r="K1675" s="129"/>
      <c r="L1675" s="550" t="s">
        <v>20</v>
      </c>
      <c r="M1675" s="550"/>
    </row>
    <row r="1676" spans="1:13" s="82" customFormat="1" ht="12.75" customHeight="1" x14ac:dyDescent="0.25">
      <c r="B1676" s="83"/>
      <c r="C1676" s="84"/>
      <c r="D1676" s="475"/>
      <c r="E1676" s="122"/>
      <c r="F1676" s="130"/>
      <c r="G1676" s="131"/>
      <c r="H1676" s="130"/>
      <c r="K1676" s="132"/>
      <c r="L1676" s="126"/>
      <c r="M1676" s="130"/>
    </row>
    <row r="1677" spans="1:13" s="82" customFormat="1" ht="12.75" customHeight="1" x14ac:dyDescent="0.25">
      <c r="A1677" s="558" t="s">
        <v>1246</v>
      </c>
      <c r="B1677" s="558"/>
      <c r="C1677" s="558"/>
      <c r="D1677" s="558"/>
      <c r="E1677" s="558"/>
      <c r="F1677" s="558"/>
      <c r="G1677" s="559" t="s">
        <v>36</v>
      </c>
      <c r="H1677" s="559"/>
      <c r="I1677" s="279"/>
      <c r="J1677" s="279"/>
      <c r="K1677" s="133"/>
      <c r="L1677" s="559" t="s">
        <v>37</v>
      </c>
      <c r="M1677" s="559"/>
    </row>
    <row r="1678" spans="1:13" s="82" customFormat="1" ht="12.75" customHeight="1" x14ac:dyDescent="0.25">
      <c r="A1678" s="558" t="s">
        <v>1247</v>
      </c>
      <c r="B1678" s="558"/>
      <c r="C1678" s="558"/>
      <c r="D1678" s="558"/>
      <c r="E1678" s="558"/>
      <c r="F1678" s="558"/>
      <c r="G1678" s="550" t="s">
        <v>39</v>
      </c>
      <c r="H1678" s="550"/>
      <c r="I1678" s="278"/>
      <c r="J1678" s="278"/>
      <c r="K1678" s="133"/>
      <c r="L1678" s="550" t="s">
        <v>40</v>
      </c>
      <c r="M1678" s="550"/>
    </row>
    <row r="1679" spans="1:13" s="74" customFormat="1" ht="12.75" customHeight="1" x14ac:dyDescent="0.25">
      <c r="A1679" s="277"/>
      <c r="B1679" s="277"/>
      <c r="C1679" s="277"/>
      <c r="D1679" s="277"/>
      <c r="E1679" s="277"/>
      <c r="F1679" s="277"/>
      <c r="G1679" s="278"/>
      <c r="H1679" s="208"/>
      <c r="I1679" s="278"/>
      <c r="J1679" s="278"/>
      <c r="K1679" s="133"/>
      <c r="L1679" s="126"/>
      <c r="M1679" s="208"/>
    </row>
    <row r="1680" spans="1:13" s="74" customFormat="1" ht="12.75" customHeight="1" x14ac:dyDescent="0.25">
      <c r="A1680" s="557" t="s">
        <v>14</v>
      </c>
      <c r="B1680" s="557"/>
      <c r="C1680" s="557"/>
      <c r="D1680" s="557"/>
      <c r="E1680" s="557"/>
      <c r="F1680" s="70"/>
      <c r="G1680" s="71"/>
      <c r="H1680" s="83"/>
      <c r="I1680" s="279"/>
      <c r="J1680" s="279"/>
      <c r="K1680" s="72"/>
      <c r="L1680" s="73"/>
      <c r="M1680" s="164"/>
    </row>
    <row r="1681" spans="1:14" s="74" customFormat="1" ht="21" customHeight="1" x14ac:dyDescent="0.25">
      <c r="A1681" s="176" t="s">
        <v>452</v>
      </c>
      <c r="B1681" s="77"/>
      <c r="C1681" s="77"/>
      <c r="D1681" s="77"/>
      <c r="E1681" s="77" t="s">
        <v>453</v>
      </c>
      <c r="F1681" s="77"/>
      <c r="G1681" s="77" t="s">
        <v>454</v>
      </c>
      <c r="H1681" s="212" t="s">
        <v>46</v>
      </c>
      <c r="I1681" s="176" t="s">
        <v>455</v>
      </c>
      <c r="J1681" s="77"/>
      <c r="K1681" s="177"/>
      <c r="L1681" s="178"/>
      <c r="M1681" s="211" t="s">
        <v>48</v>
      </c>
    </row>
    <row r="1682" spans="1:14" s="88" customFormat="1" ht="12.75" customHeight="1" x14ac:dyDescent="0.25">
      <c r="A1682" s="74"/>
      <c r="B1682" s="70"/>
      <c r="C1682" s="84"/>
      <c r="D1682" s="279"/>
      <c r="E1682" s="140"/>
      <c r="F1682" s="179"/>
      <c r="G1682" s="71"/>
      <c r="H1682" s="179"/>
      <c r="I1682" s="140"/>
      <c r="J1682" s="140"/>
      <c r="K1682" s="133"/>
      <c r="L1682" s="141"/>
      <c r="M1682" s="164"/>
    </row>
    <row r="1683" spans="1:14" s="74" customFormat="1" ht="43.5" customHeight="1" thickBot="1" x14ac:dyDescent="0.3">
      <c r="A1683" s="9" t="s">
        <v>2</v>
      </c>
      <c r="B1683" s="9" t="s">
        <v>3</v>
      </c>
      <c r="C1683" s="85" t="s">
        <v>4</v>
      </c>
      <c r="D1683" s="9" t="s">
        <v>5</v>
      </c>
      <c r="E1683" s="9" t="s">
        <v>6</v>
      </c>
      <c r="F1683" s="9" t="s">
        <v>7</v>
      </c>
      <c r="G1683" s="9" t="s">
        <v>8</v>
      </c>
      <c r="H1683" s="9" t="s">
        <v>9</v>
      </c>
      <c r="I1683" s="9" t="s">
        <v>22</v>
      </c>
      <c r="J1683" s="9" t="s">
        <v>10</v>
      </c>
      <c r="K1683" s="86" t="s">
        <v>11</v>
      </c>
      <c r="L1683" s="87" t="s">
        <v>12</v>
      </c>
      <c r="M1683" s="9" t="s">
        <v>13</v>
      </c>
      <c r="N1683" s="97"/>
    </row>
    <row r="1684" spans="1:14" s="93" customFormat="1" ht="12.75" hidden="1" customHeight="1" x14ac:dyDescent="0.25">
      <c r="A1684" s="551" t="s">
        <v>60</v>
      </c>
      <c r="B1684" s="552"/>
      <c r="C1684" s="552"/>
      <c r="D1684" s="552"/>
      <c r="E1684" s="552"/>
      <c r="F1684" s="552"/>
      <c r="G1684" s="552"/>
      <c r="H1684" s="552"/>
      <c r="I1684" s="552"/>
      <c r="J1684" s="552"/>
      <c r="K1684" s="553"/>
      <c r="L1684" s="309">
        <f>SUM(L1685:L1696)</f>
        <v>49278</v>
      </c>
      <c r="M1684" s="89"/>
    </row>
    <row r="1685" spans="1:14" s="93" customFormat="1" ht="43.5" hidden="1" customHeight="1" x14ac:dyDescent="0.25">
      <c r="A1685" s="69" t="s">
        <v>720</v>
      </c>
      <c r="B1685" s="69">
        <v>3</v>
      </c>
      <c r="C1685" s="69">
        <v>4</v>
      </c>
      <c r="D1685" s="69">
        <v>61</v>
      </c>
      <c r="E1685" s="69"/>
      <c r="F1685" s="69" t="s">
        <v>680</v>
      </c>
      <c r="G1685" s="69" t="s">
        <v>795</v>
      </c>
      <c r="H1685" s="69" t="s">
        <v>796</v>
      </c>
      <c r="I1685" s="90">
        <v>43467</v>
      </c>
      <c r="J1685" s="90">
        <v>43467</v>
      </c>
      <c r="K1685" s="91" t="s">
        <v>797</v>
      </c>
      <c r="L1685" s="110">
        <v>1566</v>
      </c>
      <c r="M1685" s="69" t="s">
        <v>723</v>
      </c>
    </row>
    <row r="1686" spans="1:14" s="93" customFormat="1" ht="27" hidden="1" customHeight="1" x14ac:dyDescent="0.25">
      <c r="A1686" s="69" t="s">
        <v>720</v>
      </c>
      <c r="B1686" s="69">
        <v>3</v>
      </c>
      <c r="C1686" s="69"/>
      <c r="D1686" s="69"/>
      <c r="E1686" s="69"/>
      <c r="F1686" s="69" t="s">
        <v>680</v>
      </c>
      <c r="G1686" s="69" t="s">
        <v>798</v>
      </c>
      <c r="H1686" s="69" t="s">
        <v>785</v>
      </c>
      <c r="I1686" s="90">
        <v>43475</v>
      </c>
      <c r="J1686" s="90">
        <v>43475</v>
      </c>
      <c r="K1686" s="91">
        <v>12796</v>
      </c>
      <c r="L1686" s="110">
        <v>1940</v>
      </c>
      <c r="M1686" s="69" t="s">
        <v>723</v>
      </c>
    </row>
    <row r="1687" spans="1:14" s="93" customFormat="1" ht="21" hidden="1" customHeight="1" x14ac:dyDescent="0.25">
      <c r="A1687" s="69" t="s">
        <v>720</v>
      </c>
      <c r="B1687" s="69">
        <v>3</v>
      </c>
      <c r="C1687" s="69">
        <v>4</v>
      </c>
      <c r="D1687" s="69">
        <v>55</v>
      </c>
      <c r="E1687" s="69"/>
      <c r="F1687" s="69" t="s">
        <v>684</v>
      </c>
      <c r="G1687" s="69" t="s">
        <v>836</v>
      </c>
      <c r="H1687" s="69" t="s">
        <v>791</v>
      </c>
      <c r="I1687" s="90">
        <v>43479</v>
      </c>
      <c r="J1687" s="90">
        <v>43479</v>
      </c>
      <c r="K1687" s="91">
        <v>1298</v>
      </c>
      <c r="L1687" s="110">
        <v>116</v>
      </c>
      <c r="M1687" s="69" t="s">
        <v>723</v>
      </c>
    </row>
    <row r="1688" spans="1:14" s="93" customFormat="1" ht="33" hidden="1" customHeight="1" x14ac:dyDescent="0.25">
      <c r="A1688" s="69" t="s">
        <v>720</v>
      </c>
      <c r="B1688" s="69">
        <v>3</v>
      </c>
      <c r="C1688" s="69">
        <v>4</v>
      </c>
      <c r="D1688" s="69">
        <v>68</v>
      </c>
      <c r="E1688" s="69"/>
      <c r="F1688" s="69" t="s">
        <v>684</v>
      </c>
      <c r="G1688" s="69" t="s">
        <v>853</v>
      </c>
      <c r="H1688" s="69" t="s">
        <v>841</v>
      </c>
      <c r="I1688" s="90">
        <v>43468</v>
      </c>
      <c r="J1688" s="90">
        <v>43468</v>
      </c>
      <c r="K1688" s="91">
        <v>233</v>
      </c>
      <c r="L1688" s="110">
        <v>3248</v>
      </c>
      <c r="M1688" s="69" t="s">
        <v>723</v>
      </c>
    </row>
    <row r="1689" spans="1:14" s="93" customFormat="1" ht="30" hidden="1" customHeight="1" x14ac:dyDescent="0.25">
      <c r="A1689" s="69" t="s">
        <v>720</v>
      </c>
      <c r="B1689" s="69">
        <v>3</v>
      </c>
      <c r="C1689" s="69">
        <v>5</v>
      </c>
      <c r="D1689" s="69">
        <v>73</v>
      </c>
      <c r="E1689" s="69"/>
      <c r="F1689" s="69" t="s">
        <v>684</v>
      </c>
      <c r="G1689" s="69" t="s">
        <v>854</v>
      </c>
      <c r="H1689" s="69" t="s">
        <v>796</v>
      </c>
      <c r="I1689" s="90">
        <v>43467</v>
      </c>
      <c r="J1689" s="90">
        <v>43467</v>
      </c>
      <c r="K1689" s="91" t="s">
        <v>855</v>
      </c>
      <c r="L1689" s="110">
        <v>3480</v>
      </c>
      <c r="M1689" s="69" t="s">
        <v>723</v>
      </c>
    </row>
    <row r="1690" spans="1:14" s="93" customFormat="1" ht="14.25" hidden="1" customHeight="1" x14ac:dyDescent="0.25">
      <c r="A1690" s="69" t="s">
        <v>720</v>
      </c>
      <c r="B1690" s="69">
        <v>3</v>
      </c>
      <c r="C1690" s="69">
        <v>5</v>
      </c>
      <c r="D1690" s="69">
        <v>124</v>
      </c>
      <c r="E1690" s="69"/>
      <c r="F1690" s="69" t="s">
        <v>680</v>
      </c>
      <c r="G1690" s="69" t="s">
        <v>919</v>
      </c>
      <c r="H1690" s="69" t="s">
        <v>785</v>
      </c>
      <c r="I1690" s="90">
        <v>43475</v>
      </c>
      <c r="J1690" s="90">
        <v>43475</v>
      </c>
      <c r="K1690" s="91">
        <v>12807</v>
      </c>
      <c r="L1690" s="110">
        <v>2930</v>
      </c>
      <c r="M1690" s="69" t="s">
        <v>723</v>
      </c>
    </row>
    <row r="1691" spans="1:14" s="93" customFormat="1" ht="26.25" hidden="1" customHeight="1" x14ac:dyDescent="0.25">
      <c r="A1691" s="69" t="s">
        <v>720</v>
      </c>
      <c r="B1691" s="69">
        <v>3</v>
      </c>
      <c r="C1691" s="69">
        <v>11</v>
      </c>
      <c r="D1691" s="69">
        <v>127</v>
      </c>
      <c r="E1691" s="69"/>
      <c r="F1691" s="69" t="s">
        <v>680</v>
      </c>
      <c r="G1691" s="69" t="s">
        <v>925</v>
      </c>
      <c r="H1691" s="69" t="s">
        <v>923</v>
      </c>
      <c r="I1691" s="90">
        <v>43472</v>
      </c>
      <c r="J1691" s="90">
        <v>43472</v>
      </c>
      <c r="K1691" s="91" t="s">
        <v>924</v>
      </c>
      <c r="L1691" s="110">
        <v>19500</v>
      </c>
      <c r="M1691" s="69" t="s">
        <v>723</v>
      </c>
    </row>
    <row r="1692" spans="1:14" s="93" customFormat="1" ht="65.25" hidden="1" customHeight="1" x14ac:dyDescent="0.25">
      <c r="A1692" s="69" t="s">
        <v>720</v>
      </c>
      <c r="B1692" s="69">
        <v>3</v>
      </c>
      <c r="C1692" s="69">
        <v>11</v>
      </c>
      <c r="D1692" s="69">
        <v>129</v>
      </c>
      <c r="E1692" s="69"/>
      <c r="F1692" s="69" t="s">
        <v>680</v>
      </c>
      <c r="G1692" s="69" t="s">
        <v>928</v>
      </c>
      <c r="H1692" s="69" t="s">
        <v>785</v>
      </c>
      <c r="I1692" s="90">
        <v>43475</v>
      </c>
      <c r="J1692" s="90">
        <v>43475</v>
      </c>
      <c r="K1692" s="91">
        <v>12815</v>
      </c>
      <c r="L1692" s="110">
        <v>15690</v>
      </c>
      <c r="M1692" s="69" t="s">
        <v>723</v>
      </c>
    </row>
    <row r="1693" spans="1:14" s="93" customFormat="1" ht="23.25" hidden="1" customHeight="1" x14ac:dyDescent="0.25">
      <c r="A1693" s="69" t="s">
        <v>720</v>
      </c>
      <c r="B1693" s="69">
        <v>3</v>
      </c>
      <c r="C1693" s="69">
        <v>26</v>
      </c>
      <c r="D1693" s="69">
        <v>219</v>
      </c>
      <c r="E1693" s="69"/>
      <c r="F1693" s="69" t="s">
        <v>680</v>
      </c>
      <c r="G1693" s="69" t="s">
        <v>1003</v>
      </c>
      <c r="H1693" s="69" t="s">
        <v>785</v>
      </c>
      <c r="I1693" s="90">
        <v>43522</v>
      </c>
      <c r="J1693" s="90">
        <v>43522</v>
      </c>
      <c r="K1693" s="91">
        <v>13170</v>
      </c>
      <c r="L1693" s="110">
        <v>528</v>
      </c>
      <c r="M1693" s="69" t="s">
        <v>712</v>
      </c>
    </row>
    <row r="1694" spans="1:14" s="93" customFormat="1" ht="23.25" hidden="1" customHeight="1" x14ac:dyDescent="0.25">
      <c r="A1694" s="69" t="s">
        <v>720</v>
      </c>
      <c r="B1694" s="69">
        <v>3</v>
      </c>
      <c r="C1694" s="69">
        <v>26</v>
      </c>
      <c r="D1694" s="69">
        <v>219</v>
      </c>
      <c r="E1694" s="69"/>
      <c r="F1694" s="69" t="s">
        <v>680</v>
      </c>
      <c r="G1694" s="69" t="s">
        <v>1010</v>
      </c>
      <c r="H1694" s="69" t="s">
        <v>1011</v>
      </c>
      <c r="I1694" s="90">
        <v>43522</v>
      </c>
      <c r="J1694" s="90">
        <v>43522</v>
      </c>
      <c r="K1694" s="91">
        <v>2350</v>
      </c>
      <c r="L1694" s="110">
        <v>280</v>
      </c>
      <c r="M1694" s="69" t="s">
        <v>712</v>
      </c>
    </row>
    <row r="1695" spans="1:14" s="93" customFormat="1" ht="12.75" hidden="1" customHeight="1" x14ac:dyDescent="0.25">
      <c r="A1695" s="69"/>
      <c r="B1695" s="69"/>
      <c r="C1695" s="69"/>
      <c r="D1695" s="69"/>
      <c r="E1695" s="69"/>
      <c r="F1695" s="69"/>
      <c r="G1695" s="69"/>
      <c r="H1695" s="69"/>
      <c r="I1695" s="90"/>
      <c r="J1695" s="90"/>
      <c r="K1695" s="91"/>
      <c r="L1695" s="110"/>
      <c r="M1695" s="69"/>
    </row>
    <row r="1696" spans="1:14" s="74" customFormat="1" ht="12.75" hidden="1" customHeight="1" thickBot="1" x14ac:dyDescent="0.3">
      <c r="A1696" s="69"/>
      <c r="B1696" s="69"/>
      <c r="C1696" s="69"/>
      <c r="D1696" s="69"/>
      <c r="E1696" s="69"/>
      <c r="F1696" s="69"/>
      <c r="G1696" s="69"/>
      <c r="H1696" s="69"/>
      <c r="I1696" s="90"/>
      <c r="J1696" s="90"/>
      <c r="K1696" s="91"/>
      <c r="L1696" s="92"/>
      <c r="M1696" s="69"/>
    </row>
    <row r="1697" spans="1:13" s="93" customFormat="1" ht="12.75" hidden="1" customHeight="1" x14ac:dyDescent="0.25">
      <c r="A1697" s="551" t="s">
        <v>140</v>
      </c>
      <c r="B1697" s="552"/>
      <c r="C1697" s="552"/>
      <c r="D1697" s="552"/>
      <c r="E1697" s="552"/>
      <c r="F1697" s="552"/>
      <c r="G1697" s="552"/>
      <c r="H1697" s="552"/>
      <c r="I1697" s="552"/>
      <c r="J1697" s="552"/>
      <c r="K1697" s="553"/>
      <c r="L1697" s="109">
        <f>SUM(L1698:L1704)</f>
        <v>4176</v>
      </c>
      <c r="M1697" s="89"/>
    </row>
    <row r="1698" spans="1:13" s="74" customFormat="1" ht="27.75" hidden="1" customHeight="1" x14ac:dyDescent="0.25">
      <c r="A1698" s="69" t="s">
        <v>1208</v>
      </c>
      <c r="B1698" s="69">
        <v>4</v>
      </c>
      <c r="C1698" s="69">
        <v>5</v>
      </c>
      <c r="D1698" s="69" t="s">
        <v>1209</v>
      </c>
      <c r="E1698" s="69"/>
      <c r="F1698" s="69" t="s">
        <v>684</v>
      </c>
      <c r="G1698" s="69" t="s">
        <v>1212</v>
      </c>
      <c r="H1698" s="69" t="s">
        <v>841</v>
      </c>
      <c r="I1698" s="90">
        <v>43502</v>
      </c>
      <c r="J1698" s="90">
        <v>43502</v>
      </c>
      <c r="K1698" s="91">
        <v>256</v>
      </c>
      <c r="L1698" s="92">
        <v>580</v>
      </c>
      <c r="M1698" s="69" t="s">
        <v>712</v>
      </c>
    </row>
    <row r="1699" spans="1:13" s="74" customFormat="1" ht="24.75" hidden="1" customHeight="1" x14ac:dyDescent="0.25">
      <c r="A1699" s="69" t="s">
        <v>1208</v>
      </c>
      <c r="B1699" s="69">
        <v>4</v>
      </c>
      <c r="C1699" s="69">
        <v>5</v>
      </c>
      <c r="D1699" s="69" t="s">
        <v>1209</v>
      </c>
      <c r="E1699" s="69"/>
      <c r="F1699" s="69" t="s">
        <v>684</v>
      </c>
      <c r="G1699" s="69" t="s">
        <v>1214</v>
      </c>
      <c r="H1699" s="69" t="s">
        <v>841</v>
      </c>
      <c r="I1699" s="90">
        <v>43552</v>
      </c>
      <c r="J1699" s="90">
        <v>43552</v>
      </c>
      <c r="K1699" s="91">
        <v>258</v>
      </c>
      <c r="L1699" s="92">
        <v>2668</v>
      </c>
      <c r="M1699" s="69" t="s">
        <v>712</v>
      </c>
    </row>
    <row r="1700" spans="1:13" s="74" customFormat="1" ht="48.75" hidden="1" customHeight="1" x14ac:dyDescent="0.25">
      <c r="A1700" s="69" t="s">
        <v>1208</v>
      </c>
      <c r="B1700" s="69">
        <v>4</v>
      </c>
      <c r="C1700" s="69">
        <v>5</v>
      </c>
      <c r="D1700" s="69" t="s">
        <v>1215</v>
      </c>
      <c r="E1700" s="69"/>
      <c r="F1700" s="69" t="s">
        <v>684</v>
      </c>
      <c r="G1700" s="69" t="s">
        <v>1219</v>
      </c>
      <c r="H1700" s="69" t="s">
        <v>1220</v>
      </c>
      <c r="I1700" s="90">
        <v>43536</v>
      </c>
      <c r="J1700" s="90">
        <v>43536</v>
      </c>
      <c r="K1700" s="91">
        <v>1351</v>
      </c>
      <c r="L1700" s="92">
        <v>580</v>
      </c>
      <c r="M1700" s="69" t="s">
        <v>712</v>
      </c>
    </row>
    <row r="1701" spans="1:13" s="74" customFormat="1" ht="26.25" hidden="1" customHeight="1" x14ac:dyDescent="0.25">
      <c r="A1701" s="69" t="s">
        <v>1208</v>
      </c>
      <c r="B1701" s="69">
        <v>4</v>
      </c>
      <c r="C1701" s="69">
        <v>8</v>
      </c>
      <c r="D1701" s="69" t="s">
        <v>1244</v>
      </c>
      <c r="E1701" s="69"/>
      <c r="F1701" s="69" t="s">
        <v>684</v>
      </c>
      <c r="G1701" s="69" t="s">
        <v>1245</v>
      </c>
      <c r="H1701" s="69" t="s">
        <v>841</v>
      </c>
      <c r="I1701" s="90">
        <v>43532</v>
      </c>
      <c r="J1701" s="90">
        <v>43532</v>
      </c>
      <c r="K1701" s="91">
        <v>265</v>
      </c>
      <c r="L1701" s="92">
        <v>348</v>
      </c>
      <c r="M1701" s="69" t="s">
        <v>712</v>
      </c>
    </row>
    <row r="1702" spans="1:13" s="74" customFormat="1" ht="12.75" hidden="1" customHeight="1" x14ac:dyDescent="0.25">
      <c r="A1702" s="69"/>
      <c r="B1702" s="69"/>
      <c r="C1702" s="69"/>
      <c r="D1702" s="69"/>
      <c r="E1702" s="69"/>
      <c r="F1702" s="69"/>
      <c r="G1702" s="69"/>
      <c r="H1702" s="69"/>
      <c r="I1702" s="90"/>
      <c r="J1702" s="90"/>
      <c r="K1702" s="91"/>
      <c r="L1702" s="92"/>
      <c r="M1702" s="69"/>
    </row>
    <row r="1703" spans="1:13" s="74" customFormat="1" ht="12.75" hidden="1" customHeight="1" x14ac:dyDescent="0.25">
      <c r="A1703" s="69"/>
      <c r="B1703" s="69"/>
      <c r="C1703" s="69"/>
      <c r="D1703" s="69"/>
      <c r="E1703" s="69"/>
      <c r="F1703" s="69"/>
      <c r="G1703" s="69"/>
      <c r="H1703" s="69"/>
      <c r="I1703" s="90"/>
      <c r="J1703" s="90"/>
      <c r="K1703" s="91"/>
      <c r="L1703" s="92"/>
      <c r="M1703" s="69"/>
    </row>
    <row r="1704" spans="1:13" s="74" customFormat="1" ht="12.75" hidden="1" customHeight="1" thickBot="1" x14ac:dyDescent="0.3">
      <c r="A1704" s="69"/>
      <c r="B1704" s="69"/>
      <c r="C1704" s="69"/>
      <c r="D1704" s="69"/>
      <c r="E1704" s="69"/>
      <c r="F1704" s="69"/>
      <c r="G1704" s="69"/>
      <c r="H1704" s="69"/>
      <c r="I1704" s="90"/>
      <c r="J1704" s="90"/>
      <c r="K1704" s="91"/>
      <c r="L1704" s="92"/>
      <c r="M1704" s="69"/>
    </row>
    <row r="1705" spans="1:13" s="93" customFormat="1" ht="12.75" hidden="1" customHeight="1" x14ac:dyDescent="0.25">
      <c r="A1705" s="551" t="s">
        <v>1252</v>
      </c>
      <c r="B1705" s="552"/>
      <c r="C1705" s="552"/>
      <c r="D1705" s="552"/>
      <c r="E1705" s="552"/>
      <c r="F1705" s="552"/>
      <c r="G1705" s="552"/>
      <c r="H1705" s="552"/>
      <c r="I1705" s="552"/>
      <c r="J1705" s="552"/>
      <c r="K1705" s="553"/>
      <c r="L1705" s="309">
        <f>SUM(L1706:L1711)</f>
        <v>888.4</v>
      </c>
      <c r="M1705" s="89"/>
    </row>
    <row r="1706" spans="1:13" s="93" customFormat="1" ht="32.25" hidden="1" customHeight="1" x14ac:dyDescent="0.25">
      <c r="A1706" s="69" t="s">
        <v>679</v>
      </c>
      <c r="B1706" s="69">
        <v>5</v>
      </c>
      <c r="C1706" s="69">
        <v>22</v>
      </c>
      <c r="D1706" s="69" t="s">
        <v>1287</v>
      </c>
      <c r="E1706" s="69"/>
      <c r="F1706" s="69" t="s">
        <v>1288</v>
      </c>
      <c r="G1706" s="69" t="s">
        <v>1289</v>
      </c>
      <c r="H1706" s="69" t="s">
        <v>1290</v>
      </c>
      <c r="I1706" s="90">
        <v>43575</v>
      </c>
      <c r="J1706" s="90">
        <v>43575</v>
      </c>
      <c r="K1706" s="91">
        <v>690</v>
      </c>
      <c r="L1706" s="110">
        <v>568.4</v>
      </c>
      <c r="M1706" s="69" t="s">
        <v>1127</v>
      </c>
    </row>
    <row r="1707" spans="1:13" s="93" customFormat="1" ht="33.75" hidden="1" customHeight="1" x14ac:dyDescent="0.25">
      <c r="A1707" s="69" t="s">
        <v>1208</v>
      </c>
      <c r="B1707" s="69">
        <v>5</v>
      </c>
      <c r="C1707" s="69">
        <v>13</v>
      </c>
      <c r="D1707" s="69" t="s">
        <v>1479</v>
      </c>
      <c r="E1707" s="69"/>
      <c r="F1707" s="69" t="s">
        <v>684</v>
      </c>
      <c r="G1707" s="69" t="s">
        <v>1480</v>
      </c>
      <c r="H1707" s="69" t="s">
        <v>1321</v>
      </c>
      <c r="I1707" s="90">
        <v>43587</v>
      </c>
      <c r="J1707" s="90">
        <v>43587</v>
      </c>
      <c r="K1707" s="91">
        <v>15050</v>
      </c>
      <c r="L1707" s="92">
        <v>320</v>
      </c>
      <c r="M1707" s="69" t="s">
        <v>1322</v>
      </c>
    </row>
    <row r="1708" spans="1:13" s="93" customFormat="1" ht="12.75" hidden="1" customHeight="1" x14ac:dyDescent="0.25">
      <c r="A1708" s="69"/>
      <c r="B1708" s="69"/>
      <c r="C1708" s="69"/>
      <c r="D1708" s="69"/>
      <c r="E1708" s="69"/>
      <c r="F1708" s="69"/>
      <c r="G1708" s="69"/>
      <c r="H1708" s="69"/>
      <c r="I1708" s="90"/>
      <c r="J1708" s="90"/>
      <c r="K1708" s="91"/>
      <c r="L1708" s="92"/>
      <c r="M1708" s="69"/>
    </row>
    <row r="1709" spans="1:13" s="93" customFormat="1" ht="12.75" hidden="1" customHeight="1" x14ac:dyDescent="0.25">
      <c r="A1709" s="69"/>
      <c r="B1709" s="69"/>
      <c r="C1709" s="69"/>
      <c r="D1709" s="69"/>
      <c r="E1709" s="69"/>
      <c r="F1709" s="69"/>
      <c r="G1709" s="69"/>
      <c r="H1709" s="69"/>
      <c r="I1709" s="90"/>
      <c r="J1709" s="90"/>
      <c r="K1709" s="91"/>
      <c r="L1709" s="92"/>
      <c r="M1709" s="69"/>
    </row>
    <row r="1710" spans="1:13" s="93" customFormat="1" ht="12.75" hidden="1" customHeight="1" x14ac:dyDescent="0.25">
      <c r="A1710" s="69"/>
      <c r="B1710" s="69"/>
      <c r="C1710" s="69"/>
      <c r="D1710" s="69"/>
      <c r="E1710" s="69"/>
      <c r="F1710" s="69"/>
      <c r="G1710" s="69"/>
      <c r="H1710" s="69"/>
      <c r="I1710" s="90"/>
      <c r="J1710" s="90"/>
      <c r="K1710" s="91"/>
      <c r="L1710" s="92"/>
      <c r="M1710" s="69"/>
    </row>
    <row r="1711" spans="1:13" s="93" customFormat="1" ht="12.75" hidden="1" customHeight="1" thickBot="1" x14ac:dyDescent="0.3">
      <c r="A1711" s="69"/>
      <c r="B1711" s="69"/>
      <c r="C1711" s="69"/>
      <c r="D1711" s="69"/>
      <c r="E1711" s="69"/>
      <c r="F1711" s="69"/>
      <c r="G1711" s="69"/>
      <c r="H1711" s="69"/>
      <c r="I1711" s="90"/>
      <c r="J1711" s="90"/>
      <c r="K1711" s="91"/>
      <c r="L1711" s="92"/>
      <c r="M1711" s="69"/>
    </row>
    <row r="1712" spans="1:13" s="93" customFormat="1" ht="12.75" customHeight="1" x14ac:dyDescent="0.25">
      <c r="A1712" s="551" t="s">
        <v>1497</v>
      </c>
      <c r="B1712" s="552"/>
      <c r="C1712" s="552"/>
      <c r="D1712" s="552"/>
      <c r="E1712" s="552"/>
      <c r="F1712" s="552"/>
      <c r="G1712" s="552"/>
      <c r="H1712" s="552"/>
      <c r="I1712" s="552"/>
      <c r="J1712" s="552"/>
      <c r="K1712" s="553"/>
      <c r="L1712" s="309">
        <f>SUM(L1713:L1715)</f>
        <v>2963</v>
      </c>
      <c r="M1712" s="89"/>
    </row>
    <row r="1713" spans="1:14" s="93" customFormat="1" ht="29.25" customHeight="1" x14ac:dyDescent="0.25">
      <c r="A1713" s="69" t="s">
        <v>1208</v>
      </c>
      <c r="B1713" s="69">
        <v>6</v>
      </c>
      <c r="C1713" s="69">
        <v>24</v>
      </c>
      <c r="D1713" s="69" t="s">
        <v>1511</v>
      </c>
      <c r="E1713" s="69"/>
      <c r="F1713" s="69" t="s">
        <v>1512</v>
      </c>
      <c r="G1713" s="69" t="s">
        <v>1513</v>
      </c>
      <c r="H1713" s="69" t="s">
        <v>1514</v>
      </c>
      <c r="I1713" s="90">
        <v>43620</v>
      </c>
      <c r="J1713" s="90">
        <v>43620</v>
      </c>
      <c r="K1713" s="91">
        <v>14022</v>
      </c>
      <c r="L1713" s="92">
        <v>2035</v>
      </c>
      <c r="M1713" s="69" t="s">
        <v>1127</v>
      </c>
      <c r="N1713" s="515"/>
    </row>
    <row r="1714" spans="1:14" s="93" customFormat="1" ht="36.75" customHeight="1" x14ac:dyDescent="0.25">
      <c r="A1714" s="69" t="s">
        <v>1208</v>
      </c>
      <c r="B1714" s="69">
        <v>6</v>
      </c>
      <c r="C1714" s="69">
        <v>24</v>
      </c>
      <c r="D1714" s="69" t="s">
        <v>1659</v>
      </c>
      <c r="E1714" s="69"/>
      <c r="F1714" s="69" t="s">
        <v>684</v>
      </c>
      <c r="G1714" s="69" t="s">
        <v>1661</v>
      </c>
      <c r="H1714" s="69" t="s">
        <v>1180</v>
      </c>
      <c r="I1714" s="90">
        <v>43621</v>
      </c>
      <c r="J1714" s="90">
        <v>43621</v>
      </c>
      <c r="K1714" s="91">
        <v>507</v>
      </c>
      <c r="L1714" s="110">
        <v>928</v>
      </c>
      <c r="M1714" s="69" t="s">
        <v>1127</v>
      </c>
      <c r="N1714" s="510" t="s">
        <v>1711</v>
      </c>
    </row>
    <row r="1715" spans="1:14" s="93" customFormat="1" ht="12.75" customHeight="1" x14ac:dyDescent="0.25">
      <c r="A1715" s="69"/>
      <c r="B1715" s="69"/>
      <c r="C1715" s="69"/>
      <c r="D1715" s="69"/>
      <c r="E1715" s="69"/>
      <c r="F1715" s="69"/>
      <c r="G1715" s="69"/>
      <c r="H1715" s="69"/>
      <c r="I1715" s="90"/>
      <c r="J1715" s="90"/>
      <c r="K1715" s="91"/>
      <c r="L1715" s="92"/>
      <c r="M1715" s="69"/>
    </row>
    <row r="1716" spans="1:14" s="93" customFormat="1" ht="12.75" hidden="1" customHeight="1" x14ac:dyDescent="0.25">
      <c r="A1716" s="551" t="s">
        <v>30</v>
      </c>
      <c r="B1716" s="552"/>
      <c r="C1716" s="552"/>
      <c r="D1716" s="552"/>
      <c r="E1716" s="552"/>
      <c r="F1716" s="552"/>
      <c r="G1716" s="552"/>
      <c r="H1716" s="552"/>
      <c r="I1716" s="552"/>
      <c r="J1716" s="552"/>
      <c r="K1716" s="553"/>
      <c r="L1716" s="381">
        <f>SUM(L1717:L1720)</f>
        <v>0</v>
      </c>
      <c r="M1716" s="89"/>
    </row>
    <row r="1717" spans="1:14" s="93" customFormat="1" ht="12.75" hidden="1" customHeight="1" x14ac:dyDescent="0.25">
      <c r="A1717" s="69"/>
      <c r="B1717" s="69"/>
      <c r="C1717" s="69"/>
      <c r="D1717" s="69"/>
      <c r="E1717" s="69"/>
      <c r="F1717" s="69"/>
      <c r="G1717" s="69"/>
      <c r="H1717" s="69"/>
      <c r="I1717" s="90"/>
      <c r="J1717" s="90"/>
      <c r="K1717" s="91"/>
      <c r="L1717" s="92"/>
      <c r="M1717" s="69"/>
    </row>
    <row r="1718" spans="1:14" s="93" customFormat="1" ht="12.75" hidden="1" customHeight="1" x14ac:dyDescent="0.25">
      <c r="A1718" s="69"/>
      <c r="B1718" s="69"/>
      <c r="C1718" s="69"/>
      <c r="D1718" s="69"/>
      <c r="E1718" s="69"/>
      <c r="F1718" s="69"/>
      <c r="G1718" s="69"/>
      <c r="H1718" s="69"/>
      <c r="I1718" s="90"/>
      <c r="J1718" s="90"/>
      <c r="K1718" s="91"/>
      <c r="L1718" s="92"/>
      <c r="M1718" s="69"/>
    </row>
    <row r="1719" spans="1:14" s="93" customFormat="1" ht="12.75" hidden="1" customHeight="1" x14ac:dyDescent="0.25">
      <c r="A1719" s="69"/>
      <c r="B1719" s="69"/>
      <c r="C1719" s="69"/>
      <c r="D1719" s="69"/>
      <c r="E1719" s="69"/>
      <c r="F1719" s="69"/>
      <c r="G1719" s="69"/>
      <c r="H1719" s="69"/>
      <c r="I1719" s="90"/>
      <c r="J1719" s="90"/>
      <c r="K1719" s="91"/>
      <c r="L1719" s="92"/>
      <c r="M1719" s="69"/>
    </row>
    <row r="1720" spans="1:14" s="93" customFormat="1" ht="12.75" hidden="1" customHeight="1" thickBot="1" x14ac:dyDescent="0.3">
      <c r="A1720" s="69"/>
      <c r="B1720" s="69"/>
      <c r="C1720" s="69"/>
      <c r="D1720" s="69"/>
      <c r="E1720" s="69"/>
      <c r="F1720" s="69"/>
      <c r="G1720" s="69"/>
      <c r="H1720" s="69"/>
      <c r="I1720" s="90"/>
      <c r="J1720" s="90"/>
      <c r="K1720" s="91"/>
      <c r="L1720" s="92"/>
      <c r="M1720" s="69"/>
    </row>
    <row r="1721" spans="1:14" s="93" customFormat="1" ht="12.75" hidden="1" customHeight="1" x14ac:dyDescent="0.25">
      <c r="A1721" s="551" t="s">
        <v>32</v>
      </c>
      <c r="B1721" s="552"/>
      <c r="C1721" s="552"/>
      <c r="D1721" s="552"/>
      <c r="E1721" s="552"/>
      <c r="F1721" s="552"/>
      <c r="G1721" s="552"/>
      <c r="H1721" s="552"/>
      <c r="I1721" s="552"/>
      <c r="J1721" s="552"/>
      <c r="K1721" s="553"/>
      <c r="L1721" s="381">
        <f>SUM(L1722:L1726)</f>
        <v>0</v>
      </c>
      <c r="M1721" s="89"/>
    </row>
    <row r="1722" spans="1:14" s="93" customFormat="1" ht="12.75" hidden="1" customHeight="1" x14ac:dyDescent="0.25">
      <c r="A1722" s="69"/>
      <c r="B1722" s="69"/>
      <c r="C1722" s="69"/>
      <c r="D1722" s="69"/>
      <c r="E1722" s="69"/>
      <c r="F1722" s="69"/>
      <c r="G1722" s="69"/>
      <c r="H1722" s="69"/>
      <c r="I1722" s="90"/>
      <c r="J1722" s="90"/>
      <c r="K1722" s="91"/>
      <c r="L1722" s="92"/>
      <c r="M1722" s="69"/>
    </row>
    <row r="1723" spans="1:14" s="93" customFormat="1" ht="12.75" hidden="1" customHeight="1" x14ac:dyDescent="0.25">
      <c r="A1723" s="69"/>
      <c r="B1723" s="69"/>
      <c r="C1723" s="69"/>
      <c r="D1723" s="69"/>
      <c r="E1723" s="69"/>
      <c r="F1723" s="69"/>
      <c r="G1723" s="69"/>
      <c r="H1723" s="69"/>
      <c r="I1723" s="90"/>
      <c r="J1723" s="90"/>
      <c r="K1723" s="91"/>
      <c r="L1723" s="92"/>
      <c r="M1723" s="69"/>
    </row>
    <row r="1724" spans="1:14" s="93" customFormat="1" ht="12.75" hidden="1" customHeight="1" x14ac:dyDescent="0.25">
      <c r="A1724" s="69"/>
      <c r="B1724" s="69"/>
      <c r="C1724" s="69"/>
      <c r="D1724" s="69"/>
      <c r="E1724" s="69"/>
      <c r="F1724" s="69"/>
      <c r="G1724" s="69"/>
      <c r="H1724" s="69"/>
      <c r="I1724" s="90"/>
      <c r="J1724" s="90"/>
      <c r="K1724" s="91"/>
      <c r="L1724" s="92"/>
      <c r="M1724" s="69"/>
    </row>
    <row r="1725" spans="1:14" s="93" customFormat="1" ht="12.75" hidden="1" customHeight="1" x14ac:dyDescent="0.25">
      <c r="A1725" s="69"/>
      <c r="B1725" s="69"/>
      <c r="C1725" s="69"/>
      <c r="D1725" s="69"/>
      <c r="E1725" s="69"/>
      <c r="F1725" s="69"/>
      <c r="G1725" s="69"/>
      <c r="H1725" s="69"/>
      <c r="I1725" s="90"/>
      <c r="J1725" s="90"/>
      <c r="K1725" s="91"/>
      <c r="L1725" s="92"/>
      <c r="M1725" s="69"/>
    </row>
    <row r="1726" spans="1:14" s="93" customFormat="1" ht="12.75" hidden="1" customHeight="1" thickBot="1" x14ac:dyDescent="0.3">
      <c r="A1726" s="69"/>
      <c r="B1726" s="69"/>
      <c r="C1726" s="69"/>
      <c r="D1726" s="69"/>
      <c r="E1726" s="69"/>
      <c r="F1726" s="69"/>
      <c r="G1726" s="69"/>
      <c r="H1726" s="69"/>
      <c r="I1726" s="90"/>
      <c r="J1726" s="90"/>
      <c r="K1726" s="91"/>
      <c r="L1726" s="92"/>
      <c r="M1726" s="69"/>
    </row>
    <row r="1727" spans="1:14" s="93" customFormat="1" ht="12.75" hidden="1" customHeight="1" x14ac:dyDescent="0.25">
      <c r="A1727" s="551" t="s">
        <v>33</v>
      </c>
      <c r="B1727" s="552"/>
      <c r="C1727" s="552"/>
      <c r="D1727" s="552"/>
      <c r="E1727" s="552"/>
      <c r="F1727" s="552"/>
      <c r="G1727" s="552"/>
      <c r="H1727" s="552"/>
      <c r="I1727" s="552"/>
      <c r="J1727" s="552"/>
      <c r="K1727" s="553"/>
      <c r="L1727" s="381">
        <f>SUM(L1728:L1729)</f>
        <v>0</v>
      </c>
      <c r="M1727" s="89"/>
    </row>
    <row r="1728" spans="1:14" s="93" customFormat="1" ht="12.75" hidden="1" customHeight="1" x14ac:dyDescent="0.25">
      <c r="A1728" s="69"/>
      <c r="B1728" s="69"/>
      <c r="C1728" s="69"/>
      <c r="D1728" s="69"/>
      <c r="E1728" s="69"/>
      <c r="F1728" s="69"/>
      <c r="G1728" s="69"/>
      <c r="H1728" s="69"/>
      <c r="I1728" s="90"/>
      <c r="J1728" s="90"/>
      <c r="K1728" s="91"/>
      <c r="L1728" s="92"/>
      <c r="M1728" s="69"/>
    </row>
    <row r="1729" spans="1:13" s="93" customFormat="1" ht="12.75" hidden="1" customHeight="1" thickBot="1" x14ac:dyDescent="0.3">
      <c r="A1729" s="69"/>
      <c r="B1729" s="69"/>
      <c r="C1729" s="69"/>
      <c r="D1729" s="69"/>
      <c r="E1729" s="69"/>
      <c r="F1729" s="69"/>
      <c r="G1729" s="69"/>
      <c r="H1729" s="69"/>
      <c r="I1729" s="90"/>
      <c r="J1729" s="90"/>
      <c r="K1729" s="91"/>
      <c r="L1729" s="92"/>
      <c r="M1729" s="69"/>
    </row>
    <row r="1730" spans="1:13" s="93" customFormat="1" ht="12.75" hidden="1" customHeight="1" x14ac:dyDescent="0.25">
      <c r="A1730" s="551" t="s">
        <v>61</v>
      </c>
      <c r="B1730" s="552"/>
      <c r="C1730" s="552"/>
      <c r="D1730" s="552"/>
      <c r="E1730" s="552"/>
      <c r="F1730" s="552"/>
      <c r="G1730" s="552"/>
      <c r="H1730" s="552"/>
      <c r="I1730" s="552"/>
      <c r="J1730" s="552"/>
      <c r="K1730" s="553"/>
      <c r="L1730" s="381">
        <f>SUM(L1731:L1744)</f>
        <v>0</v>
      </c>
      <c r="M1730" s="89"/>
    </row>
    <row r="1731" spans="1:13" s="93" customFormat="1" ht="12.75" hidden="1" customHeight="1" x14ac:dyDescent="0.25">
      <c r="A1731" s="69"/>
      <c r="B1731" s="69"/>
      <c r="C1731" s="69"/>
      <c r="D1731" s="69"/>
      <c r="E1731" s="69"/>
      <c r="F1731" s="69"/>
      <c r="G1731" s="69"/>
      <c r="H1731" s="69"/>
      <c r="I1731" s="90"/>
      <c r="J1731" s="90"/>
      <c r="K1731" s="91"/>
      <c r="L1731" s="92"/>
      <c r="M1731" s="69"/>
    </row>
    <row r="1732" spans="1:13" s="93" customFormat="1" ht="12.75" hidden="1" customHeight="1" x14ac:dyDescent="0.25">
      <c r="A1732" s="69"/>
      <c r="B1732" s="69"/>
      <c r="C1732" s="69"/>
      <c r="D1732" s="69"/>
      <c r="E1732" s="69"/>
      <c r="F1732" s="69"/>
      <c r="G1732" s="69"/>
      <c r="H1732" s="69"/>
      <c r="I1732" s="90"/>
      <c r="J1732" s="90"/>
      <c r="K1732" s="91"/>
      <c r="L1732" s="92"/>
      <c r="M1732" s="69"/>
    </row>
    <row r="1733" spans="1:13" s="93" customFormat="1" ht="12.75" hidden="1" customHeight="1" x14ac:dyDescent="0.25">
      <c r="A1733" s="69"/>
      <c r="B1733" s="69"/>
      <c r="C1733" s="69"/>
      <c r="D1733" s="69"/>
      <c r="E1733" s="69"/>
      <c r="F1733" s="69"/>
      <c r="G1733" s="69"/>
      <c r="H1733" s="69"/>
      <c r="I1733" s="90"/>
      <c r="J1733" s="90"/>
      <c r="K1733" s="91"/>
      <c r="L1733" s="92"/>
      <c r="M1733" s="69"/>
    </row>
    <row r="1734" spans="1:13" s="93" customFormat="1" ht="12.75" hidden="1" customHeight="1" x14ac:dyDescent="0.25">
      <c r="A1734" s="69"/>
      <c r="B1734" s="69"/>
      <c r="C1734" s="69"/>
      <c r="D1734" s="69"/>
      <c r="E1734" s="69"/>
      <c r="F1734" s="69"/>
      <c r="G1734" s="69"/>
      <c r="H1734" s="69"/>
      <c r="I1734" s="90"/>
      <c r="J1734" s="90"/>
      <c r="K1734" s="91"/>
      <c r="L1734" s="92"/>
      <c r="M1734" s="69"/>
    </row>
    <row r="1735" spans="1:13" s="93" customFormat="1" ht="12.75" hidden="1" customHeight="1" x14ac:dyDescent="0.25">
      <c r="A1735" s="69"/>
      <c r="B1735" s="69"/>
      <c r="C1735" s="69"/>
      <c r="D1735" s="69"/>
      <c r="E1735" s="69"/>
      <c r="F1735" s="69"/>
      <c r="G1735" s="69"/>
      <c r="H1735" s="69"/>
      <c r="I1735" s="90"/>
      <c r="J1735" s="90"/>
      <c r="K1735" s="91"/>
      <c r="L1735" s="92"/>
      <c r="M1735" s="69"/>
    </row>
    <row r="1736" spans="1:13" s="93" customFormat="1" ht="12.75" hidden="1" customHeight="1" x14ac:dyDescent="0.25">
      <c r="A1736" s="69"/>
      <c r="B1736" s="69"/>
      <c r="C1736" s="69"/>
      <c r="D1736" s="69"/>
      <c r="E1736" s="69"/>
      <c r="F1736" s="69"/>
      <c r="G1736" s="69"/>
      <c r="H1736" s="69"/>
      <c r="I1736" s="90"/>
      <c r="J1736" s="90"/>
      <c r="K1736" s="91"/>
      <c r="L1736" s="92"/>
      <c r="M1736" s="69"/>
    </row>
    <row r="1737" spans="1:13" s="93" customFormat="1" ht="12.75" hidden="1" customHeight="1" x14ac:dyDescent="0.25">
      <c r="A1737" s="69"/>
      <c r="B1737" s="69"/>
      <c r="C1737" s="69"/>
      <c r="D1737" s="69"/>
      <c r="E1737" s="69"/>
      <c r="F1737" s="69"/>
      <c r="G1737" s="69"/>
      <c r="H1737" s="69"/>
      <c r="I1737" s="90"/>
      <c r="J1737" s="90"/>
      <c r="K1737" s="91"/>
      <c r="L1737" s="92"/>
      <c r="M1737" s="69"/>
    </row>
    <row r="1738" spans="1:13" s="93" customFormat="1" ht="12.75" hidden="1" customHeight="1" x14ac:dyDescent="0.25">
      <c r="A1738" s="69"/>
      <c r="B1738" s="69"/>
      <c r="C1738" s="69"/>
      <c r="D1738" s="69"/>
      <c r="E1738" s="69"/>
      <c r="F1738" s="69"/>
      <c r="G1738" s="69"/>
      <c r="H1738" s="69"/>
      <c r="I1738" s="90"/>
      <c r="J1738" s="90"/>
      <c r="K1738" s="91"/>
      <c r="L1738" s="92"/>
      <c r="M1738" s="69"/>
    </row>
    <row r="1739" spans="1:13" s="93" customFormat="1" ht="12.75" hidden="1" customHeight="1" x14ac:dyDescent="0.25">
      <c r="A1739" s="69"/>
      <c r="B1739" s="69"/>
      <c r="C1739" s="69"/>
      <c r="D1739" s="69"/>
      <c r="E1739" s="69"/>
      <c r="F1739" s="69"/>
      <c r="G1739" s="69"/>
      <c r="H1739" s="69"/>
      <c r="I1739" s="90"/>
      <c r="J1739" s="90"/>
      <c r="K1739" s="91"/>
      <c r="L1739" s="92"/>
      <c r="M1739" s="69"/>
    </row>
    <row r="1740" spans="1:13" s="93" customFormat="1" ht="12.75" hidden="1" customHeight="1" x14ac:dyDescent="0.25">
      <c r="A1740" s="69"/>
      <c r="B1740" s="69"/>
      <c r="C1740" s="69"/>
      <c r="D1740" s="69"/>
      <c r="E1740" s="69"/>
      <c r="F1740" s="69"/>
      <c r="G1740" s="69"/>
      <c r="H1740" s="69"/>
      <c r="I1740" s="90"/>
      <c r="J1740" s="90"/>
      <c r="K1740" s="91"/>
      <c r="L1740" s="92"/>
      <c r="M1740" s="69"/>
    </row>
    <row r="1741" spans="1:13" s="93" customFormat="1" ht="12.75" hidden="1" customHeight="1" x14ac:dyDescent="0.25">
      <c r="A1741" s="69"/>
      <c r="B1741" s="69"/>
      <c r="C1741" s="69"/>
      <c r="D1741" s="69"/>
      <c r="E1741" s="69"/>
      <c r="F1741" s="69"/>
      <c r="G1741" s="69"/>
      <c r="H1741" s="69"/>
      <c r="I1741" s="90"/>
      <c r="J1741" s="90"/>
      <c r="K1741" s="91"/>
      <c r="L1741" s="92"/>
      <c r="M1741" s="69"/>
    </row>
    <row r="1742" spans="1:13" s="93" customFormat="1" ht="12.75" hidden="1" customHeight="1" x14ac:dyDescent="0.25">
      <c r="A1742" s="69"/>
      <c r="B1742" s="69"/>
      <c r="C1742" s="69"/>
      <c r="D1742" s="69"/>
      <c r="E1742" s="69"/>
      <c r="F1742" s="69"/>
      <c r="G1742" s="69"/>
      <c r="H1742" s="69"/>
      <c r="I1742" s="90"/>
      <c r="J1742" s="90"/>
      <c r="K1742" s="91"/>
      <c r="L1742" s="92"/>
      <c r="M1742" s="69"/>
    </row>
    <row r="1743" spans="1:13" s="93" customFormat="1" ht="12.75" hidden="1" customHeight="1" x14ac:dyDescent="0.25">
      <c r="A1743" s="69"/>
      <c r="B1743" s="69"/>
      <c r="C1743" s="69"/>
      <c r="D1743" s="69"/>
      <c r="E1743" s="69"/>
      <c r="F1743" s="69"/>
      <c r="G1743" s="69"/>
      <c r="H1743" s="69"/>
      <c r="I1743" s="90"/>
      <c r="J1743" s="90"/>
      <c r="K1743" s="91"/>
      <c r="L1743" s="92"/>
      <c r="M1743" s="69"/>
    </row>
    <row r="1744" spans="1:13" s="74" customFormat="1" ht="12.75" customHeight="1" x14ac:dyDescent="0.25">
      <c r="A1744" s="69"/>
      <c r="B1744" s="69"/>
      <c r="C1744" s="69"/>
      <c r="D1744" s="69"/>
      <c r="E1744" s="69"/>
      <c r="F1744" s="69"/>
      <c r="G1744" s="69"/>
      <c r="H1744" s="69"/>
      <c r="I1744" s="90"/>
      <c r="J1744" s="90"/>
      <c r="K1744" s="91"/>
      <c r="L1744" s="92"/>
      <c r="M1744" s="69"/>
    </row>
    <row r="1745" spans="1:14" s="74" customFormat="1" ht="12.75" customHeight="1" thickBot="1" x14ac:dyDescent="0.3">
      <c r="A1745" s="112" t="s">
        <v>34</v>
      </c>
      <c r="B1745" s="113"/>
      <c r="C1745" s="114"/>
      <c r="D1745" s="115"/>
      <c r="E1745" s="116"/>
      <c r="F1745" s="117"/>
      <c r="G1745" s="118"/>
      <c r="H1745" s="117"/>
      <c r="I1745" s="119"/>
      <c r="J1745" s="119"/>
      <c r="K1745" s="120"/>
      <c r="L1745" s="121">
        <f>L1684+L1697+L1705+L1712+L1716+L1721+L1727+L1730</f>
        <v>57305.4</v>
      </c>
      <c r="M1745" s="204"/>
    </row>
    <row r="1746" spans="1:14" s="82" customFormat="1" ht="12.75" customHeight="1" x14ac:dyDescent="0.25">
      <c r="A1746" s="276"/>
      <c r="B1746" s="123"/>
      <c r="C1746" s="124"/>
      <c r="D1746" s="277"/>
      <c r="E1746" s="276"/>
      <c r="F1746" s="123"/>
      <c r="G1746" s="276"/>
      <c r="H1746" s="123"/>
      <c r="I1746" s="277"/>
      <c r="J1746" s="277"/>
      <c r="K1746" s="125"/>
      <c r="L1746" s="127"/>
      <c r="M1746" s="205"/>
    </row>
    <row r="1747" spans="1:14" s="82" customFormat="1" ht="12.75" customHeight="1" x14ac:dyDescent="0.25">
      <c r="A1747" s="558" t="s">
        <v>18</v>
      </c>
      <c r="B1747" s="558"/>
      <c r="C1747" s="558"/>
      <c r="D1747" s="558"/>
      <c r="E1747" s="558"/>
      <c r="F1747" s="558"/>
      <c r="G1747" s="560" t="s">
        <v>19</v>
      </c>
      <c r="H1747" s="560"/>
      <c r="I1747" s="128"/>
      <c r="J1747" s="128"/>
      <c r="K1747" s="129"/>
      <c r="L1747" s="550" t="s">
        <v>20</v>
      </c>
      <c r="M1747" s="550"/>
    </row>
    <row r="1748" spans="1:14" s="82" customFormat="1" ht="12.75" customHeight="1" x14ac:dyDescent="0.25">
      <c r="B1748" s="83"/>
      <c r="C1748" s="84"/>
      <c r="D1748" s="475"/>
      <c r="E1748" s="122"/>
      <c r="F1748" s="130"/>
      <c r="G1748" s="131"/>
      <c r="H1748" s="130"/>
      <c r="K1748" s="132"/>
      <c r="L1748" s="126"/>
      <c r="M1748" s="130"/>
    </row>
    <row r="1749" spans="1:14" s="82" customFormat="1" ht="12.75" customHeight="1" x14ac:dyDescent="0.25">
      <c r="A1749" s="558" t="s">
        <v>1246</v>
      </c>
      <c r="B1749" s="558"/>
      <c r="C1749" s="558"/>
      <c r="D1749" s="558"/>
      <c r="E1749" s="558"/>
      <c r="F1749" s="558"/>
      <c r="G1749" s="559" t="s">
        <v>36</v>
      </c>
      <c r="H1749" s="559"/>
      <c r="I1749" s="279"/>
      <c r="J1749" s="279"/>
      <c r="K1749" s="133"/>
      <c r="L1749" s="559" t="s">
        <v>37</v>
      </c>
      <c r="M1749" s="559"/>
    </row>
    <row r="1750" spans="1:14" s="74" customFormat="1" ht="12.75" customHeight="1" x14ac:dyDescent="0.25">
      <c r="A1750" s="558" t="s">
        <v>1247</v>
      </c>
      <c r="B1750" s="558"/>
      <c r="C1750" s="558"/>
      <c r="D1750" s="558"/>
      <c r="E1750" s="558"/>
      <c r="F1750" s="558"/>
      <c r="G1750" s="550" t="s">
        <v>39</v>
      </c>
      <c r="H1750" s="550"/>
      <c r="I1750" s="278"/>
      <c r="J1750" s="278"/>
      <c r="K1750" s="133"/>
      <c r="L1750" s="550" t="s">
        <v>40</v>
      </c>
      <c r="M1750" s="550"/>
    </row>
    <row r="1751" spans="1:14" s="74" customFormat="1" ht="12.75" customHeight="1" x14ac:dyDescent="0.25">
      <c r="A1751" s="82"/>
      <c r="B1751" s="83"/>
      <c r="C1751" s="180"/>
      <c r="D1751" s="88"/>
      <c r="F1751" s="70"/>
      <c r="G1751" s="171"/>
      <c r="H1751" s="164"/>
      <c r="K1751" s="181"/>
      <c r="L1751" s="170"/>
      <c r="M1751" s="164"/>
    </row>
    <row r="1752" spans="1:14" s="74" customFormat="1" ht="12.75" customHeight="1" x14ac:dyDescent="0.25">
      <c r="A1752" s="557" t="s">
        <v>14</v>
      </c>
      <c r="B1752" s="557"/>
      <c r="C1752" s="557"/>
      <c r="D1752" s="557"/>
      <c r="E1752" s="557"/>
      <c r="F1752" s="70"/>
      <c r="G1752" s="171"/>
      <c r="H1752" s="164"/>
      <c r="K1752" s="181"/>
      <c r="L1752" s="170"/>
      <c r="M1752" s="164"/>
    </row>
    <row r="1753" spans="1:14" s="74" customFormat="1" ht="12.75" customHeight="1" x14ac:dyDescent="0.25">
      <c r="A1753" s="176" t="s">
        <v>456</v>
      </c>
      <c r="B1753" s="77"/>
      <c r="C1753" s="77"/>
      <c r="D1753" s="77"/>
      <c r="E1753" s="77" t="s">
        <v>457</v>
      </c>
      <c r="F1753" s="77">
        <v>320</v>
      </c>
      <c r="G1753" s="77" t="s">
        <v>385</v>
      </c>
      <c r="H1753" s="212" t="s">
        <v>292</v>
      </c>
      <c r="I1753" s="77" t="s">
        <v>49</v>
      </c>
      <c r="J1753" s="77"/>
      <c r="K1753" s="177"/>
      <c r="L1753" s="178"/>
      <c r="M1753" s="211" t="s">
        <v>458</v>
      </c>
    </row>
    <row r="1754" spans="1:14" s="88" customFormat="1" ht="12.75" customHeight="1" x14ac:dyDescent="0.25">
      <c r="A1754" s="74"/>
      <c r="B1754" s="70"/>
      <c r="C1754" s="84"/>
      <c r="D1754" s="279"/>
      <c r="E1754" s="140"/>
      <c r="F1754" s="179"/>
      <c r="G1754" s="71"/>
      <c r="H1754" s="179"/>
      <c r="I1754" s="140"/>
      <c r="J1754" s="140"/>
      <c r="K1754" s="133"/>
      <c r="L1754" s="141"/>
      <c r="M1754" s="164"/>
    </row>
    <row r="1755" spans="1:14" s="74" customFormat="1" ht="12.75" customHeight="1" thickBot="1" x14ac:dyDescent="0.3">
      <c r="A1755" s="9" t="s">
        <v>2</v>
      </c>
      <c r="B1755" s="9" t="s">
        <v>3</v>
      </c>
      <c r="C1755" s="85" t="s">
        <v>4</v>
      </c>
      <c r="D1755" s="9" t="s">
        <v>5</v>
      </c>
      <c r="E1755" s="9" t="s">
        <v>6</v>
      </c>
      <c r="F1755" s="9" t="s">
        <v>7</v>
      </c>
      <c r="G1755" s="9" t="s">
        <v>8</v>
      </c>
      <c r="H1755" s="9" t="s">
        <v>9</v>
      </c>
      <c r="I1755" s="9" t="s">
        <v>22</v>
      </c>
      <c r="J1755" s="9" t="s">
        <v>10</v>
      </c>
      <c r="K1755" s="86" t="s">
        <v>11</v>
      </c>
      <c r="L1755" s="87" t="s">
        <v>12</v>
      </c>
      <c r="M1755" s="9" t="s">
        <v>13</v>
      </c>
    </row>
    <row r="1756" spans="1:14" s="93" customFormat="1" ht="12.75" customHeight="1" x14ac:dyDescent="0.25">
      <c r="A1756" s="551" t="s">
        <v>26</v>
      </c>
      <c r="B1756" s="552"/>
      <c r="C1756" s="552"/>
      <c r="D1756" s="552"/>
      <c r="E1756" s="552"/>
      <c r="F1756" s="552"/>
      <c r="G1756" s="552"/>
      <c r="H1756" s="552"/>
      <c r="I1756" s="552"/>
      <c r="J1756" s="552"/>
      <c r="K1756" s="553"/>
      <c r="L1756" s="109">
        <f>L1757</f>
        <v>0</v>
      </c>
      <c r="M1756" s="89"/>
    </row>
    <row r="1757" spans="1:14" s="74" customFormat="1" ht="12.75" customHeight="1" x14ac:dyDescent="0.25">
      <c r="A1757" s="146"/>
      <c r="B1757" s="146"/>
      <c r="C1757" s="146"/>
      <c r="D1757" s="146"/>
      <c r="E1757" s="146"/>
      <c r="F1757" s="146"/>
      <c r="G1757" s="146"/>
      <c r="H1757" s="146"/>
      <c r="I1757" s="146"/>
      <c r="J1757" s="146"/>
      <c r="K1757" s="91"/>
      <c r="L1757" s="92"/>
      <c r="M1757" s="69"/>
      <c r="N1757" s="97"/>
    </row>
    <row r="1758" spans="1:14" s="74" customFormat="1" ht="12.75" customHeight="1" thickBot="1" x14ac:dyDescent="0.3">
      <c r="A1758" s="551" t="s">
        <v>27</v>
      </c>
      <c r="B1758" s="552"/>
      <c r="C1758" s="552"/>
      <c r="D1758" s="552"/>
      <c r="E1758" s="552"/>
      <c r="F1758" s="552"/>
      <c r="G1758" s="552"/>
      <c r="H1758" s="552"/>
      <c r="I1758" s="552"/>
      <c r="J1758" s="552"/>
      <c r="K1758" s="553"/>
      <c r="L1758" s="95">
        <f>L1759</f>
        <v>0</v>
      </c>
      <c r="M1758" s="96"/>
      <c r="N1758" s="97"/>
    </row>
    <row r="1759" spans="1:14" s="74" customFormat="1" ht="12.75" customHeight="1" thickBot="1" x14ac:dyDescent="0.3">
      <c r="A1759" s="98"/>
      <c r="B1759" s="99"/>
      <c r="C1759" s="100"/>
      <c r="D1759" s="101"/>
      <c r="E1759" s="102"/>
      <c r="F1759" s="103"/>
      <c r="G1759" s="104"/>
      <c r="H1759" s="96"/>
      <c r="I1759" s="105"/>
      <c r="J1759" s="105"/>
      <c r="K1759" s="106"/>
      <c r="L1759" s="107"/>
      <c r="M1759" s="103"/>
    </row>
    <row r="1760" spans="1:14" s="93" customFormat="1" ht="12.75" customHeight="1" x14ac:dyDescent="0.25">
      <c r="A1760" s="551" t="s">
        <v>28</v>
      </c>
      <c r="B1760" s="552"/>
      <c r="C1760" s="552"/>
      <c r="D1760" s="552"/>
      <c r="E1760" s="552"/>
      <c r="F1760" s="552"/>
      <c r="G1760" s="552"/>
      <c r="H1760" s="552"/>
      <c r="I1760" s="552"/>
      <c r="J1760" s="552"/>
      <c r="K1760" s="553"/>
      <c r="L1760" s="109">
        <f>L1761</f>
        <v>0</v>
      </c>
      <c r="M1760" s="89"/>
    </row>
    <row r="1761" spans="1:14" s="74" customFormat="1" ht="12.75" customHeight="1" x14ac:dyDescent="0.25">
      <c r="A1761" s="146"/>
      <c r="B1761" s="146"/>
      <c r="C1761" s="146"/>
      <c r="D1761" s="146"/>
      <c r="E1761" s="146"/>
      <c r="F1761" s="146"/>
      <c r="G1761" s="146"/>
      <c r="H1761" s="146"/>
      <c r="I1761" s="146"/>
      <c r="J1761" s="146"/>
      <c r="K1761" s="91"/>
      <c r="L1761" s="92"/>
      <c r="M1761" s="69"/>
    </row>
    <row r="1762" spans="1:14" s="74" customFormat="1" ht="12.75" customHeight="1" thickBot="1" x14ac:dyDescent="0.3">
      <c r="A1762" s="112" t="s">
        <v>34</v>
      </c>
      <c r="B1762" s="113"/>
      <c r="C1762" s="114"/>
      <c r="D1762" s="115"/>
      <c r="E1762" s="116"/>
      <c r="F1762" s="117"/>
      <c r="G1762" s="118"/>
      <c r="H1762" s="117"/>
      <c r="I1762" s="119"/>
      <c r="J1762" s="119"/>
      <c r="K1762" s="120"/>
      <c r="L1762" s="121">
        <f>SUM(L1760:L1761)</f>
        <v>0</v>
      </c>
      <c r="M1762" s="204"/>
    </row>
    <row r="1763" spans="1:14" s="82" customFormat="1" ht="12.75" customHeight="1" x14ac:dyDescent="0.25">
      <c r="A1763" s="276"/>
      <c r="B1763" s="123"/>
      <c r="C1763" s="124"/>
      <c r="D1763" s="277"/>
      <c r="E1763" s="276"/>
      <c r="F1763" s="123"/>
      <c r="G1763" s="276"/>
      <c r="H1763" s="123"/>
      <c r="I1763" s="277"/>
      <c r="J1763" s="277"/>
      <c r="K1763" s="125"/>
      <c r="L1763" s="127"/>
      <c r="M1763" s="205"/>
    </row>
    <row r="1764" spans="1:14" s="82" customFormat="1" ht="12.75" customHeight="1" x14ac:dyDescent="0.25">
      <c r="A1764" s="558" t="s">
        <v>18</v>
      </c>
      <c r="B1764" s="558"/>
      <c r="C1764" s="558"/>
      <c r="D1764" s="558"/>
      <c r="E1764" s="558"/>
      <c r="F1764" s="558"/>
      <c r="G1764" s="560" t="s">
        <v>19</v>
      </c>
      <c r="H1764" s="560"/>
      <c r="I1764" s="128"/>
      <c r="J1764" s="128"/>
      <c r="K1764" s="129"/>
      <c r="L1764" s="550" t="s">
        <v>20</v>
      </c>
      <c r="M1764" s="550"/>
    </row>
    <row r="1765" spans="1:14" s="82" customFormat="1" ht="12.75" customHeight="1" x14ac:dyDescent="0.25">
      <c r="B1765" s="83"/>
      <c r="C1765" s="84"/>
      <c r="D1765" s="475"/>
      <c r="E1765" s="122"/>
      <c r="F1765" s="130"/>
      <c r="G1765" s="131"/>
      <c r="H1765" s="130"/>
      <c r="K1765" s="132"/>
      <c r="L1765" s="126"/>
      <c r="M1765" s="130"/>
    </row>
    <row r="1766" spans="1:14" s="82" customFormat="1" ht="12.75" customHeight="1" x14ac:dyDescent="0.25">
      <c r="A1766" s="558" t="s">
        <v>1246</v>
      </c>
      <c r="B1766" s="558"/>
      <c r="C1766" s="558"/>
      <c r="D1766" s="558"/>
      <c r="E1766" s="558"/>
      <c r="F1766" s="558"/>
      <c r="G1766" s="559" t="s">
        <v>36</v>
      </c>
      <c r="H1766" s="559"/>
      <c r="I1766" s="279"/>
      <c r="J1766" s="279"/>
      <c r="K1766" s="133"/>
      <c r="L1766" s="559" t="s">
        <v>37</v>
      </c>
      <c r="M1766" s="559"/>
    </row>
    <row r="1767" spans="1:14" s="74" customFormat="1" ht="12.75" customHeight="1" x14ac:dyDescent="0.25">
      <c r="A1767" s="558" t="s">
        <v>1247</v>
      </c>
      <c r="B1767" s="558"/>
      <c r="C1767" s="558"/>
      <c r="D1767" s="558"/>
      <c r="E1767" s="558"/>
      <c r="F1767" s="558"/>
      <c r="G1767" s="550" t="s">
        <v>39</v>
      </c>
      <c r="H1767" s="550"/>
      <c r="I1767" s="278"/>
      <c r="J1767" s="278"/>
      <c r="K1767" s="133"/>
      <c r="L1767" s="550" t="s">
        <v>40</v>
      </c>
      <c r="M1767" s="550"/>
    </row>
    <row r="1768" spans="1:14" s="74" customFormat="1" ht="12.75" customHeight="1" x14ac:dyDescent="0.25">
      <c r="A1768" s="82"/>
      <c r="B1768" s="83"/>
      <c r="C1768" s="180"/>
      <c r="D1768" s="88"/>
      <c r="F1768" s="70"/>
      <c r="G1768" s="171"/>
      <c r="H1768" s="164"/>
      <c r="K1768" s="181"/>
      <c r="L1768" s="170"/>
      <c r="M1768" s="164"/>
    </row>
    <row r="1769" spans="1:14" s="74" customFormat="1" ht="12.75" customHeight="1" x14ac:dyDescent="0.25">
      <c r="A1769" s="557" t="s">
        <v>14</v>
      </c>
      <c r="B1769" s="557"/>
      <c r="C1769" s="557"/>
      <c r="D1769" s="557"/>
      <c r="E1769" s="557"/>
      <c r="F1769" s="70"/>
      <c r="G1769" s="171"/>
      <c r="H1769" s="164"/>
      <c r="K1769" s="181"/>
      <c r="L1769" s="170"/>
      <c r="M1769" s="164"/>
    </row>
    <row r="1770" spans="1:14" s="74" customFormat="1" ht="12.75" customHeight="1" x14ac:dyDescent="0.25">
      <c r="A1770" s="176" t="s">
        <v>459</v>
      </c>
      <c r="B1770" s="77"/>
      <c r="C1770" s="77"/>
      <c r="D1770" s="77"/>
      <c r="E1770" s="77" t="s">
        <v>460</v>
      </c>
      <c r="F1770" s="77"/>
      <c r="G1770" s="77" t="s">
        <v>50</v>
      </c>
      <c r="H1770" s="212" t="s">
        <v>46</v>
      </c>
      <c r="I1770" s="77" t="s">
        <v>49</v>
      </c>
      <c r="J1770" s="77"/>
      <c r="K1770" s="177"/>
      <c r="L1770" s="178"/>
      <c r="M1770" s="211" t="s">
        <v>458</v>
      </c>
    </row>
    <row r="1771" spans="1:14" s="88" customFormat="1" ht="12.75" customHeight="1" x14ac:dyDescent="0.25">
      <c r="A1771" s="74"/>
      <c r="B1771" s="70"/>
      <c r="C1771" s="84"/>
      <c r="D1771" s="279"/>
      <c r="E1771" s="140"/>
      <c r="F1771" s="179"/>
      <c r="G1771" s="71"/>
      <c r="H1771" s="179"/>
      <c r="I1771" s="140"/>
      <c r="J1771" s="140"/>
      <c r="K1771" s="133"/>
      <c r="L1771" s="141"/>
      <c r="M1771" s="164"/>
    </row>
    <row r="1772" spans="1:14" s="74" customFormat="1" ht="12.75" customHeight="1" thickBot="1" x14ac:dyDescent="0.3">
      <c r="A1772" s="9" t="s">
        <v>2</v>
      </c>
      <c r="B1772" s="9" t="s">
        <v>3</v>
      </c>
      <c r="C1772" s="85" t="s">
        <v>4</v>
      </c>
      <c r="D1772" s="9" t="s">
        <v>5</v>
      </c>
      <c r="E1772" s="9" t="s">
        <v>6</v>
      </c>
      <c r="F1772" s="9" t="s">
        <v>7</v>
      </c>
      <c r="G1772" s="9" t="s">
        <v>8</v>
      </c>
      <c r="H1772" s="9" t="s">
        <v>9</v>
      </c>
      <c r="I1772" s="9" t="s">
        <v>22</v>
      </c>
      <c r="J1772" s="9" t="s">
        <v>10</v>
      </c>
      <c r="K1772" s="86" t="s">
        <v>11</v>
      </c>
      <c r="L1772" s="87" t="s">
        <v>12</v>
      </c>
      <c r="M1772" s="9" t="s">
        <v>13</v>
      </c>
    </row>
    <row r="1773" spans="1:14" s="93" customFormat="1" ht="12.75" customHeight="1" x14ac:dyDescent="0.25">
      <c r="A1773" s="551" t="s">
        <v>26</v>
      </c>
      <c r="B1773" s="552"/>
      <c r="C1773" s="552"/>
      <c r="D1773" s="552"/>
      <c r="E1773" s="552"/>
      <c r="F1773" s="552"/>
      <c r="G1773" s="552"/>
      <c r="H1773" s="552"/>
      <c r="I1773" s="552"/>
      <c r="J1773" s="552"/>
      <c r="K1773" s="553"/>
      <c r="L1773" s="109">
        <f>L1774</f>
        <v>0</v>
      </c>
      <c r="M1773" s="89"/>
    </row>
    <row r="1774" spans="1:14" s="74" customFormat="1" ht="12.75" customHeight="1" x14ac:dyDescent="0.25">
      <c r="A1774" s="146"/>
      <c r="B1774" s="146"/>
      <c r="C1774" s="146"/>
      <c r="D1774" s="146"/>
      <c r="E1774" s="146"/>
      <c r="F1774" s="146"/>
      <c r="G1774" s="146"/>
      <c r="H1774" s="146"/>
      <c r="I1774" s="146"/>
      <c r="J1774" s="146"/>
      <c r="K1774" s="91"/>
      <c r="L1774" s="92"/>
      <c r="M1774" s="69"/>
      <c r="N1774" s="97"/>
    </row>
    <row r="1775" spans="1:14" s="74" customFormat="1" ht="12.75" customHeight="1" thickBot="1" x14ac:dyDescent="0.3">
      <c r="A1775" s="551" t="s">
        <v>27</v>
      </c>
      <c r="B1775" s="552"/>
      <c r="C1775" s="552"/>
      <c r="D1775" s="552"/>
      <c r="E1775" s="552"/>
      <c r="F1775" s="552"/>
      <c r="G1775" s="552"/>
      <c r="H1775" s="552"/>
      <c r="I1775" s="552"/>
      <c r="J1775" s="552"/>
      <c r="K1775" s="553"/>
      <c r="L1775" s="95">
        <f>L1776</f>
        <v>0</v>
      </c>
      <c r="M1775" s="96"/>
      <c r="N1775" s="97"/>
    </row>
    <row r="1776" spans="1:14" s="74" customFormat="1" ht="12.75" customHeight="1" thickBot="1" x14ac:dyDescent="0.3">
      <c r="A1776" s="98"/>
      <c r="B1776" s="99"/>
      <c r="C1776" s="100"/>
      <c r="D1776" s="101"/>
      <c r="E1776" s="102"/>
      <c r="F1776" s="103"/>
      <c r="G1776" s="104"/>
      <c r="H1776" s="96"/>
      <c r="I1776" s="105"/>
      <c r="J1776" s="105"/>
      <c r="K1776" s="106"/>
      <c r="L1776" s="107"/>
      <c r="M1776" s="103"/>
    </row>
    <row r="1777" spans="1:14" s="93" customFormat="1" ht="12.75" customHeight="1" x14ac:dyDescent="0.25">
      <c r="A1777" s="551" t="s">
        <v>28</v>
      </c>
      <c r="B1777" s="552"/>
      <c r="C1777" s="552"/>
      <c r="D1777" s="552"/>
      <c r="E1777" s="552"/>
      <c r="F1777" s="552"/>
      <c r="G1777" s="552"/>
      <c r="H1777" s="552"/>
      <c r="I1777" s="552"/>
      <c r="J1777" s="552"/>
      <c r="K1777" s="553"/>
      <c r="L1777" s="109">
        <f>L1778</f>
        <v>0</v>
      </c>
      <c r="M1777" s="89"/>
    </row>
    <row r="1778" spans="1:14" s="74" customFormat="1" ht="12.75" customHeight="1" x14ac:dyDescent="0.25">
      <c r="A1778" s="146"/>
      <c r="B1778" s="146"/>
      <c r="C1778" s="146"/>
      <c r="D1778" s="146"/>
      <c r="E1778" s="146"/>
      <c r="F1778" s="146"/>
      <c r="G1778" s="146"/>
      <c r="H1778" s="146"/>
      <c r="I1778" s="146"/>
      <c r="J1778" s="146"/>
      <c r="K1778" s="91"/>
      <c r="L1778" s="92"/>
      <c r="M1778" s="69"/>
    </row>
    <row r="1779" spans="1:14" s="74" customFormat="1" ht="12.75" customHeight="1" thickBot="1" x14ac:dyDescent="0.3">
      <c r="A1779" s="112" t="s">
        <v>34</v>
      </c>
      <c r="B1779" s="113"/>
      <c r="C1779" s="114"/>
      <c r="D1779" s="115"/>
      <c r="E1779" s="116"/>
      <c r="F1779" s="117"/>
      <c r="G1779" s="118"/>
      <c r="H1779" s="117"/>
      <c r="I1779" s="119"/>
      <c r="J1779" s="119"/>
      <c r="K1779" s="120"/>
      <c r="L1779" s="121">
        <f>SUM(L1777:L1778)</f>
        <v>0</v>
      </c>
      <c r="M1779" s="204"/>
    </row>
    <row r="1780" spans="1:14" s="82" customFormat="1" ht="12.75" customHeight="1" x14ac:dyDescent="0.25">
      <c r="A1780" s="276"/>
      <c r="B1780" s="123"/>
      <c r="C1780" s="124"/>
      <c r="D1780" s="277"/>
      <c r="E1780" s="276"/>
      <c r="F1780" s="123"/>
      <c r="G1780" s="276"/>
      <c r="H1780" s="123"/>
      <c r="I1780" s="277"/>
      <c r="J1780" s="277"/>
      <c r="K1780" s="125"/>
      <c r="L1780" s="127"/>
      <c r="M1780" s="205"/>
    </row>
    <row r="1781" spans="1:14" s="82" customFormat="1" ht="12.75" customHeight="1" x14ac:dyDescent="0.25">
      <c r="A1781" s="558" t="s">
        <v>18</v>
      </c>
      <c r="B1781" s="558"/>
      <c r="C1781" s="558"/>
      <c r="D1781" s="558"/>
      <c r="E1781" s="558"/>
      <c r="F1781" s="558"/>
      <c r="G1781" s="560" t="s">
        <v>19</v>
      </c>
      <c r="H1781" s="560"/>
      <c r="I1781" s="128"/>
      <c r="J1781" s="128"/>
      <c r="K1781" s="129"/>
      <c r="L1781" s="550" t="s">
        <v>20</v>
      </c>
      <c r="M1781" s="550"/>
    </row>
    <row r="1782" spans="1:14" s="82" customFormat="1" ht="12.75" customHeight="1" x14ac:dyDescent="0.25">
      <c r="B1782" s="83"/>
      <c r="C1782" s="84"/>
      <c r="D1782" s="475"/>
      <c r="E1782" s="122"/>
      <c r="F1782" s="130"/>
      <c r="G1782" s="131"/>
      <c r="H1782" s="130"/>
      <c r="K1782" s="132"/>
      <c r="L1782" s="126"/>
      <c r="M1782" s="130"/>
    </row>
    <row r="1783" spans="1:14" s="82" customFormat="1" ht="12.75" customHeight="1" x14ac:dyDescent="0.25">
      <c r="A1783" s="558" t="s">
        <v>1246</v>
      </c>
      <c r="B1783" s="558"/>
      <c r="C1783" s="558"/>
      <c r="D1783" s="558"/>
      <c r="E1783" s="558"/>
      <c r="F1783" s="558"/>
      <c r="G1783" s="559" t="s">
        <v>36</v>
      </c>
      <c r="H1783" s="559"/>
      <c r="I1783" s="279"/>
      <c r="J1783" s="279"/>
      <c r="K1783" s="133"/>
      <c r="L1783" s="559" t="s">
        <v>37</v>
      </c>
      <c r="M1783" s="559"/>
    </row>
    <row r="1784" spans="1:14" s="74" customFormat="1" ht="12.75" customHeight="1" x14ac:dyDescent="0.25">
      <c r="A1784" s="558" t="s">
        <v>1247</v>
      </c>
      <c r="B1784" s="558"/>
      <c r="C1784" s="558"/>
      <c r="D1784" s="558"/>
      <c r="E1784" s="558"/>
      <c r="F1784" s="558"/>
      <c r="G1784" s="550" t="s">
        <v>39</v>
      </c>
      <c r="H1784" s="550"/>
      <c r="I1784" s="278"/>
      <c r="J1784" s="278"/>
      <c r="K1784" s="133"/>
      <c r="L1784" s="550" t="s">
        <v>40</v>
      </c>
      <c r="M1784" s="550"/>
    </row>
    <row r="1785" spans="1:14" s="74" customFormat="1" ht="12.75" customHeight="1" x14ac:dyDescent="0.25">
      <c r="A1785" s="82"/>
      <c r="B1785" s="83"/>
      <c r="C1785" s="180"/>
      <c r="D1785" s="88"/>
      <c r="F1785" s="70"/>
      <c r="G1785" s="171"/>
      <c r="H1785" s="164"/>
      <c r="K1785" s="181"/>
      <c r="L1785" s="170"/>
      <c r="M1785" s="164"/>
    </row>
    <row r="1786" spans="1:14" s="74" customFormat="1" ht="12.75" customHeight="1" x14ac:dyDescent="0.25">
      <c r="A1786" s="557" t="s">
        <v>14</v>
      </c>
      <c r="B1786" s="557"/>
      <c r="C1786" s="557"/>
      <c r="D1786" s="557"/>
      <c r="E1786" s="557"/>
      <c r="F1786" s="70"/>
      <c r="G1786" s="171"/>
      <c r="H1786" s="164"/>
      <c r="K1786" s="181"/>
      <c r="L1786" s="170"/>
      <c r="M1786" s="164"/>
    </row>
    <row r="1787" spans="1:14" s="74" customFormat="1" ht="12.75" customHeight="1" x14ac:dyDescent="0.25">
      <c r="A1787" s="176" t="s">
        <v>461</v>
      </c>
      <c r="B1787" s="77"/>
      <c r="C1787" s="77"/>
      <c r="D1787" s="77"/>
      <c r="E1787" s="77" t="s">
        <v>462</v>
      </c>
      <c r="F1787" s="77"/>
      <c r="G1787" s="77" t="s">
        <v>463</v>
      </c>
      <c r="H1787" s="212" t="s">
        <v>292</v>
      </c>
      <c r="I1787" s="176" t="s">
        <v>464</v>
      </c>
      <c r="J1787" s="77"/>
      <c r="K1787" s="177"/>
      <c r="L1787" s="178" t="s">
        <v>465</v>
      </c>
      <c r="M1787" s="212"/>
    </row>
    <row r="1788" spans="1:14" s="88" customFormat="1" ht="12.75" customHeight="1" x14ac:dyDescent="0.25">
      <c r="A1788" s="74"/>
      <c r="B1788" s="70"/>
      <c r="C1788" s="84"/>
      <c r="D1788" s="279"/>
      <c r="E1788" s="140"/>
      <c r="F1788" s="179"/>
      <c r="G1788" s="71"/>
      <c r="H1788" s="179"/>
      <c r="I1788" s="140"/>
      <c r="J1788" s="140"/>
      <c r="K1788" s="133"/>
      <c r="L1788" s="141"/>
      <c r="M1788" s="164"/>
    </row>
    <row r="1789" spans="1:14" s="74" customFormat="1" ht="12.75" customHeight="1" thickBot="1" x14ac:dyDescent="0.3">
      <c r="A1789" s="9" t="s">
        <v>2</v>
      </c>
      <c r="B1789" s="9" t="s">
        <v>3</v>
      </c>
      <c r="C1789" s="85" t="s">
        <v>4</v>
      </c>
      <c r="D1789" s="9" t="s">
        <v>5</v>
      </c>
      <c r="E1789" s="9" t="s">
        <v>6</v>
      </c>
      <c r="F1789" s="9" t="s">
        <v>7</v>
      </c>
      <c r="G1789" s="9" t="s">
        <v>8</v>
      </c>
      <c r="H1789" s="9" t="s">
        <v>9</v>
      </c>
      <c r="I1789" s="9" t="s">
        <v>22</v>
      </c>
      <c r="J1789" s="9" t="s">
        <v>10</v>
      </c>
      <c r="K1789" s="86" t="s">
        <v>11</v>
      </c>
      <c r="L1789" s="87" t="s">
        <v>12</v>
      </c>
      <c r="M1789" s="9" t="s">
        <v>13</v>
      </c>
    </row>
    <row r="1790" spans="1:14" s="93" customFormat="1" ht="12.75" customHeight="1" x14ac:dyDescent="0.25">
      <c r="A1790" s="551" t="s">
        <v>26</v>
      </c>
      <c r="B1790" s="552"/>
      <c r="C1790" s="552"/>
      <c r="D1790" s="552"/>
      <c r="E1790" s="552"/>
      <c r="F1790" s="552"/>
      <c r="G1790" s="552"/>
      <c r="H1790" s="552"/>
      <c r="I1790" s="552"/>
      <c r="J1790" s="552"/>
      <c r="K1790" s="553"/>
      <c r="L1790" s="109">
        <f>L1791</f>
        <v>0</v>
      </c>
      <c r="M1790" s="89"/>
    </row>
    <row r="1791" spans="1:14" s="74" customFormat="1" ht="12.75" customHeight="1" x14ac:dyDescent="0.25">
      <c r="A1791" s="146"/>
      <c r="B1791" s="146"/>
      <c r="C1791" s="146"/>
      <c r="D1791" s="146"/>
      <c r="E1791" s="146"/>
      <c r="F1791" s="146"/>
      <c r="G1791" s="146"/>
      <c r="H1791" s="146"/>
      <c r="I1791" s="146"/>
      <c r="J1791" s="146"/>
      <c r="K1791" s="91"/>
      <c r="L1791" s="92"/>
      <c r="M1791" s="69"/>
      <c r="N1791" s="97"/>
    </row>
    <row r="1792" spans="1:14" s="74" customFormat="1" ht="12.75" customHeight="1" x14ac:dyDescent="0.25">
      <c r="A1792" s="476"/>
      <c r="B1792" s="477"/>
      <c r="C1792" s="477"/>
      <c r="D1792" s="477"/>
      <c r="E1792" s="477"/>
      <c r="F1792" s="477"/>
      <c r="G1792" s="477"/>
      <c r="H1792" s="477"/>
      <c r="I1792" s="477"/>
      <c r="J1792" s="477"/>
      <c r="K1792" s="478"/>
      <c r="L1792" s="479"/>
      <c r="M1792" s="321"/>
      <c r="N1792" s="97"/>
    </row>
    <row r="1793" spans="1:14" s="74" customFormat="1" ht="12.75" customHeight="1" x14ac:dyDescent="0.25">
      <c r="A1793" s="476"/>
      <c r="B1793" s="477"/>
      <c r="C1793" s="477"/>
      <c r="D1793" s="477"/>
      <c r="E1793" s="477"/>
      <c r="F1793" s="477"/>
      <c r="G1793" s="477"/>
      <c r="H1793" s="477"/>
      <c r="I1793" s="477"/>
      <c r="J1793" s="477"/>
      <c r="K1793" s="478"/>
      <c r="L1793" s="479"/>
      <c r="M1793" s="321"/>
      <c r="N1793" s="97"/>
    </row>
    <row r="1794" spans="1:14" s="74" customFormat="1" ht="12.75" customHeight="1" x14ac:dyDescent="0.25">
      <c r="A1794" s="476"/>
      <c r="B1794" s="477"/>
      <c r="C1794" s="477"/>
      <c r="D1794" s="477"/>
      <c r="E1794" s="477"/>
      <c r="F1794" s="477"/>
      <c r="G1794" s="477"/>
      <c r="H1794" s="477"/>
      <c r="I1794" s="477"/>
      <c r="J1794" s="477"/>
      <c r="K1794" s="478"/>
      <c r="L1794" s="479"/>
      <c r="M1794" s="321"/>
      <c r="N1794" s="97"/>
    </row>
    <row r="1795" spans="1:14" s="74" customFormat="1" ht="12.75" customHeight="1" thickBot="1" x14ac:dyDescent="0.3">
      <c r="A1795" s="551" t="s">
        <v>27</v>
      </c>
      <c r="B1795" s="552"/>
      <c r="C1795" s="552"/>
      <c r="D1795" s="552"/>
      <c r="E1795" s="552"/>
      <c r="F1795" s="552"/>
      <c r="G1795" s="552"/>
      <c r="H1795" s="552"/>
      <c r="I1795" s="552"/>
      <c r="J1795" s="552"/>
      <c r="K1795" s="553"/>
      <c r="L1795" s="95">
        <f>L1796</f>
        <v>0</v>
      </c>
      <c r="M1795" s="96"/>
      <c r="N1795" s="97"/>
    </row>
    <row r="1796" spans="1:14" s="74" customFormat="1" ht="12.75" customHeight="1" thickBot="1" x14ac:dyDescent="0.3">
      <c r="A1796" s="98"/>
      <c r="B1796" s="99"/>
      <c r="C1796" s="100"/>
      <c r="D1796" s="101"/>
      <c r="E1796" s="102"/>
      <c r="F1796" s="103"/>
      <c r="G1796" s="104"/>
      <c r="H1796" s="96"/>
      <c r="I1796" s="105"/>
      <c r="J1796" s="105"/>
      <c r="K1796" s="106"/>
      <c r="L1796" s="107"/>
      <c r="M1796" s="103"/>
    </row>
    <row r="1797" spans="1:14" s="93" customFormat="1" ht="12.75" customHeight="1" x14ac:dyDescent="0.25">
      <c r="A1797" s="551" t="s">
        <v>28</v>
      </c>
      <c r="B1797" s="552"/>
      <c r="C1797" s="552"/>
      <c r="D1797" s="552"/>
      <c r="E1797" s="552"/>
      <c r="F1797" s="552"/>
      <c r="G1797" s="552"/>
      <c r="H1797" s="552"/>
      <c r="I1797" s="552"/>
      <c r="J1797" s="552"/>
      <c r="K1797" s="553"/>
      <c r="L1797" s="109">
        <f>L1798</f>
        <v>0</v>
      </c>
      <c r="M1797" s="89"/>
    </row>
    <row r="1798" spans="1:14" s="74" customFormat="1" ht="12.75" customHeight="1" x14ac:dyDescent="0.25">
      <c r="A1798" s="146"/>
      <c r="B1798" s="146"/>
      <c r="C1798" s="146"/>
      <c r="D1798" s="146"/>
      <c r="E1798" s="146"/>
      <c r="F1798" s="146"/>
      <c r="G1798" s="146"/>
      <c r="H1798" s="146"/>
      <c r="I1798" s="146"/>
      <c r="J1798" s="146"/>
      <c r="K1798" s="91"/>
      <c r="L1798" s="92"/>
      <c r="M1798" s="69"/>
    </row>
    <row r="1799" spans="1:14" s="74" customFormat="1" ht="12.75" customHeight="1" thickBot="1" x14ac:dyDescent="0.3">
      <c r="A1799" s="112" t="s">
        <v>34</v>
      </c>
      <c r="B1799" s="113"/>
      <c r="C1799" s="114"/>
      <c r="D1799" s="115"/>
      <c r="E1799" s="116"/>
      <c r="F1799" s="117"/>
      <c r="G1799" s="118"/>
      <c r="H1799" s="117"/>
      <c r="I1799" s="119"/>
      <c r="J1799" s="119"/>
      <c r="K1799" s="120"/>
      <c r="L1799" s="121">
        <f>SUM(L1797:L1798)</f>
        <v>0</v>
      </c>
      <c r="M1799" s="204"/>
    </row>
    <row r="1800" spans="1:14" s="82" customFormat="1" ht="12.75" customHeight="1" x14ac:dyDescent="0.25">
      <c r="A1800" s="276"/>
      <c r="B1800" s="123"/>
      <c r="C1800" s="124"/>
      <c r="D1800" s="277"/>
      <c r="E1800" s="276"/>
      <c r="F1800" s="123"/>
      <c r="G1800" s="276"/>
      <c r="H1800" s="123"/>
      <c r="I1800" s="277"/>
      <c r="J1800" s="277"/>
      <c r="K1800" s="125"/>
      <c r="L1800" s="127"/>
      <c r="M1800" s="205"/>
    </row>
    <row r="1801" spans="1:14" s="82" customFormat="1" ht="12.75" customHeight="1" x14ac:dyDescent="0.25">
      <c r="A1801" s="558" t="s">
        <v>18</v>
      </c>
      <c r="B1801" s="558"/>
      <c r="C1801" s="558"/>
      <c r="D1801" s="558"/>
      <c r="E1801" s="558"/>
      <c r="F1801" s="558"/>
      <c r="G1801" s="560" t="s">
        <v>19</v>
      </c>
      <c r="H1801" s="560"/>
      <c r="I1801" s="128"/>
      <c r="J1801" s="128"/>
      <c r="K1801" s="129"/>
      <c r="L1801" s="550" t="s">
        <v>20</v>
      </c>
      <c r="M1801" s="550"/>
    </row>
    <row r="1802" spans="1:14" s="82" customFormat="1" ht="12.75" customHeight="1" x14ac:dyDescent="0.25">
      <c r="B1802" s="83"/>
      <c r="C1802" s="84"/>
      <c r="D1802" s="475"/>
      <c r="E1802" s="122"/>
      <c r="F1802" s="130"/>
      <c r="G1802" s="131"/>
      <c r="H1802" s="130"/>
      <c r="K1802" s="132"/>
      <c r="L1802" s="126"/>
      <c r="M1802" s="130"/>
    </row>
    <row r="1803" spans="1:14" s="82" customFormat="1" ht="12.75" customHeight="1" x14ac:dyDescent="0.25">
      <c r="A1803" s="558" t="s">
        <v>1246</v>
      </c>
      <c r="B1803" s="558"/>
      <c r="C1803" s="558"/>
      <c r="D1803" s="558"/>
      <c r="E1803" s="558"/>
      <c r="F1803" s="558"/>
      <c r="G1803" s="559" t="s">
        <v>36</v>
      </c>
      <c r="H1803" s="559"/>
      <c r="I1803" s="279"/>
      <c r="J1803" s="279"/>
      <c r="K1803" s="133"/>
      <c r="L1803" s="559" t="s">
        <v>37</v>
      </c>
      <c r="M1803" s="559"/>
    </row>
    <row r="1804" spans="1:14" s="82" customFormat="1" ht="12.75" customHeight="1" x14ac:dyDescent="0.25">
      <c r="A1804" s="558" t="s">
        <v>1247</v>
      </c>
      <c r="B1804" s="558"/>
      <c r="C1804" s="558"/>
      <c r="D1804" s="558"/>
      <c r="E1804" s="558"/>
      <c r="F1804" s="558"/>
      <c r="G1804" s="550" t="s">
        <v>39</v>
      </c>
      <c r="H1804" s="550"/>
      <c r="I1804" s="278"/>
      <c r="J1804" s="278"/>
      <c r="K1804" s="133"/>
      <c r="L1804" s="550" t="s">
        <v>40</v>
      </c>
      <c r="M1804" s="550"/>
    </row>
    <row r="1805" spans="1:14" s="74" customFormat="1" ht="12.75" customHeight="1" x14ac:dyDescent="0.25">
      <c r="A1805" s="277"/>
      <c r="B1805" s="277"/>
      <c r="C1805" s="277"/>
      <c r="D1805" s="277"/>
      <c r="E1805" s="277"/>
      <c r="F1805" s="277"/>
      <c r="G1805" s="278"/>
      <c r="H1805" s="208"/>
      <c r="I1805" s="278"/>
      <c r="J1805" s="278"/>
      <c r="K1805" s="133"/>
      <c r="L1805" s="126"/>
      <c r="M1805" s="208"/>
    </row>
    <row r="1806" spans="1:14" s="74" customFormat="1" ht="12.75" customHeight="1" x14ac:dyDescent="0.25">
      <c r="A1806" s="557" t="s">
        <v>14</v>
      </c>
      <c r="B1806" s="557"/>
      <c r="C1806" s="557"/>
      <c r="D1806" s="557"/>
      <c r="E1806" s="557"/>
      <c r="F1806" s="164"/>
      <c r="G1806" s="71"/>
      <c r="H1806" s="83"/>
      <c r="I1806" s="279"/>
      <c r="J1806" s="279"/>
      <c r="K1806" s="133"/>
      <c r="L1806" s="73"/>
      <c r="M1806" s="164"/>
    </row>
    <row r="1807" spans="1:14" s="74" customFormat="1" ht="12.75" customHeight="1" x14ac:dyDescent="0.25">
      <c r="A1807" s="176" t="s">
        <v>466</v>
      </c>
      <c r="B1807" s="77"/>
      <c r="C1807" s="77"/>
      <c r="D1807" s="77"/>
      <c r="E1807" s="77" t="s">
        <v>467</v>
      </c>
      <c r="F1807" s="77"/>
      <c r="G1807" s="77" t="s">
        <v>468</v>
      </c>
      <c r="H1807" s="212" t="s">
        <v>469</v>
      </c>
      <c r="I1807" s="176" t="s">
        <v>470</v>
      </c>
      <c r="J1807" s="77"/>
      <c r="K1807" s="177"/>
      <c r="L1807" s="178" t="s">
        <v>471</v>
      </c>
      <c r="M1807" s="212"/>
    </row>
    <row r="1808" spans="1:14" s="88" customFormat="1" ht="12.75" customHeight="1" x14ac:dyDescent="0.25">
      <c r="A1808" s="74"/>
      <c r="B1808" s="70"/>
      <c r="C1808" s="84"/>
      <c r="D1808" s="279"/>
      <c r="E1808" s="140"/>
      <c r="F1808" s="179"/>
      <c r="G1808" s="71"/>
      <c r="H1808" s="179"/>
      <c r="I1808" s="140"/>
      <c r="J1808" s="140"/>
      <c r="K1808" s="133"/>
      <c r="L1808" s="141"/>
      <c r="M1808" s="164"/>
    </row>
    <row r="1809" spans="1:15" s="74" customFormat="1" ht="40.5" customHeight="1" thickBot="1" x14ac:dyDescent="0.3">
      <c r="A1809" s="9" t="s">
        <v>2</v>
      </c>
      <c r="B1809" s="9" t="s">
        <v>3</v>
      </c>
      <c r="C1809" s="85" t="s">
        <v>4</v>
      </c>
      <c r="D1809" s="9" t="s">
        <v>5</v>
      </c>
      <c r="E1809" s="9" t="s">
        <v>6</v>
      </c>
      <c r="F1809" s="9" t="s">
        <v>7</v>
      </c>
      <c r="G1809" s="9" t="s">
        <v>8</v>
      </c>
      <c r="H1809" s="9" t="s">
        <v>9</v>
      </c>
      <c r="I1809" s="9" t="s">
        <v>22</v>
      </c>
      <c r="J1809" s="9" t="s">
        <v>10</v>
      </c>
      <c r="K1809" s="86" t="s">
        <v>11</v>
      </c>
      <c r="L1809" s="87" t="s">
        <v>12</v>
      </c>
      <c r="M1809" s="9" t="s">
        <v>13</v>
      </c>
      <c r="O1809" s="261"/>
    </row>
    <row r="1810" spans="1:15" s="74" customFormat="1" ht="12.75" hidden="1" customHeight="1" thickBot="1" x14ac:dyDescent="0.3">
      <c r="A1810" s="551" t="s">
        <v>24</v>
      </c>
      <c r="B1810" s="552"/>
      <c r="C1810" s="552"/>
      <c r="D1810" s="552"/>
      <c r="E1810" s="552"/>
      <c r="F1810" s="552"/>
      <c r="G1810" s="552"/>
      <c r="H1810" s="552"/>
      <c r="I1810" s="552"/>
      <c r="J1810" s="552"/>
      <c r="K1810" s="553"/>
      <c r="L1810" s="308">
        <f>SUM(L1811:L1813)</f>
        <v>38600</v>
      </c>
      <c r="M1810" s="96"/>
      <c r="N1810" s="97"/>
    </row>
    <row r="1811" spans="1:15" s="74" customFormat="1" ht="19.5" hidden="1" customHeight="1" x14ac:dyDescent="0.25">
      <c r="A1811" s="69" t="s">
        <v>720</v>
      </c>
      <c r="B1811" s="69">
        <v>2</v>
      </c>
      <c r="C1811" s="69">
        <v>22</v>
      </c>
      <c r="D1811" s="69">
        <v>41</v>
      </c>
      <c r="E1811" s="69"/>
      <c r="F1811" s="69" t="s">
        <v>684</v>
      </c>
      <c r="G1811" s="69" t="s">
        <v>729</v>
      </c>
      <c r="H1811" s="69" t="s">
        <v>730</v>
      </c>
      <c r="I1811" s="90">
        <v>43511</v>
      </c>
      <c r="J1811" s="90">
        <v>43511</v>
      </c>
      <c r="K1811" s="91" t="s">
        <v>731</v>
      </c>
      <c r="L1811" s="110">
        <v>38600</v>
      </c>
      <c r="M1811" s="69" t="s">
        <v>723</v>
      </c>
      <c r="N1811" s="97"/>
    </row>
    <row r="1812" spans="1:15" s="74" customFormat="1" ht="19.5" hidden="1" customHeight="1" x14ac:dyDescent="0.25">
      <c r="A1812" s="69"/>
      <c r="B1812" s="69"/>
      <c r="C1812" s="69"/>
      <c r="D1812" s="69"/>
      <c r="E1812" s="69"/>
      <c r="F1812" s="69"/>
      <c r="G1812" s="69"/>
      <c r="H1812" s="69"/>
      <c r="I1812" s="90"/>
      <c r="J1812" s="90"/>
      <c r="K1812" s="91"/>
      <c r="L1812" s="110"/>
      <c r="M1812" s="69"/>
      <c r="N1812" s="97"/>
    </row>
    <row r="1813" spans="1:15" s="74" customFormat="1" ht="12.75" hidden="1" customHeight="1" thickBot="1" x14ac:dyDescent="0.3">
      <c r="A1813" s="69"/>
      <c r="B1813" s="69"/>
      <c r="C1813" s="69"/>
      <c r="D1813" s="69"/>
      <c r="E1813" s="69"/>
      <c r="F1813" s="69"/>
      <c r="G1813" s="69"/>
      <c r="H1813" s="69"/>
      <c r="I1813" s="90"/>
      <c r="J1813" s="90"/>
      <c r="K1813" s="91"/>
      <c r="L1813" s="110"/>
      <c r="M1813" s="69"/>
      <c r="N1813" s="97"/>
    </row>
    <row r="1814" spans="1:15" s="93" customFormat="1" ht="12.75" hidden="1" customHeight="1" x14ac:dyDescent="0.25">
      <c r="A1814" s="551" t="s">
        <v>25</v>
      </c>
      <c r="B1814" s="552"/>
      <c r="C1814" s="552"/>
      <c r="D1814" s="552"/>
      <c r="E1814" s="552"/>
      <c r="F1814" s="552"/>
      <c r="G1814" s="552"/>
      <c r="H1814" s="552"/>
      <c r="I1814" s="552"/>
      <c r="J1814" s="552"/>
      <c r="K1814" s="553"/>
      <c r="L1814" s="309">
        <f>SUM(L1815:L1827)</f>
        <v>32559.8</v>
      </c>
      <c r="M1814" s="89"/>
    </row>
    <row r="1815" spans="1:15" s="74" customFormat="1" ht="17.25" hidden="1" customHeight="1" x14ac:dyDescent="0.25">
      <c r="A1815" s="69" t="s">
        <v>720</v>
      </c>
      <c r="B1815" s="69">
        <v>3</v>
      </c>
      <c r="C1815" s="69">
        <v>4</v>
      </c>
      <c r="D1815" s="69">
        <v>56</v>
      </c>
      <c r="E1815" s="69"/>
      <c r="F1815" s="69" t="s">
        <v>680</v>
      </c>
      <c r="G1815" s="69" t="s">
        <v>794</v>
      </c>
      <c r="H1815" s="69" t="s">
        <v>791</v>
      </c>
      <c r="I1815" s="90">
        <v>43510</v>
      </c>
      <c r="J1815" s="90">
        <v>43510</v>
      </c>
      <c r="K1815" s="91">
        <v>1299</v>
      </c>
      <c r="L1815" s="110">
        <v>116</v>
      </c>
      <c r="M1815" s="69" t="s">
        <v>723</v>
      </c>
    </row>
    <row r="1816" spans="1:15" s="74" customFormat="1" ht="33.75" hidden="1" customHeight="1" x14ac:dyDescent="0.25">
      <c r="A1816" s="69" t="s">
        <v>720</v>
      </c>
      <c r="B1816" s="69">
        <v>3</v>
      </c>
      <c r="C1816" s="69">
        <v>5</v>
      </c>
      <c r="D1816" s="69">
        <v>72</v>
      </c>
      <c r="E1816" s="69"/>
      <c r="F1816" s="69" t="s">
        <v>680</v>
      </c>
      <c r="G1816" s="69" t="s">
        <v>802</v>
      </c>
      <c r="H1816" s="69" t="s">
        <v>785</v>
      </c>
      <c r="I1816" s="90">
        <v>43475</v>
      </c>
      <c r="J1816" s="90">
        <v>43475</v>
      </c>
      <c r="K1816" s="91">
        <v>12804</v>
      </c>
      <c r="L1816" s="110">
        <v>1483</v>
      </c>
      <c r="M1816" s="69" t="s">
        <v>723</v>
      </c>
    </row>
    <row r="1817" spans="1:15" s="74" customFormat="1" ht="20.25" hidden="1" customHeight="1" x14ac:dyDescent="0.25">
      <c r="A1817" s="69" t="s">
        <v>720</v>
      </c>
      <c r="B1817" s="69">
        <v>3</v>
      </c>
      <c r="C1817" s="69">
        <v>4</v>
      </c>
      <c r="D1817" s="69">
        <v>55</v>
      </c>
      <c r="E1817" s="69"/>
      <c r="F1817" s="69" t="s">
        <v>684</v>
      </c>
      <c r="G1817" s="69" t="s">
        <v>844</v>
      </c>
      <c r="H1817" s="69" t="s">
        <v>791</v>
      </c>
      <c r="I1817" s="90">
        <v>43479</v>
      </c>
      <c r="J1817" s="90">
        <v>43479</v>
      </c>
      <c r="K1817" s="91">
        <v>1298</v>
      </c>
      <c r="L1817" s="110">
        <v>348</v>
      </c>
      <c r="M1817" s="69" t="s">
        <v>723</v>
      </c>
    </row>
    <row r="1818" spans="1:15" s="74" customFormat="1" ht="21.75" hidden="1" customHeight="1" x14ac:dyDescent="0.25">
      <c r="A1818" s="69" t="s">
        <v>720</v>
      </c>
      <c r="B1818" s="69">
        <v>3</v>
      </c>
      <c r="C1818" s="69">
        <v>4</v>
      </c>
      <c r="D1818" s="69">
        <v>64</v>
      </c>
      <c r="E1818" s="69"/>
      <c r="F1818" s="69" t="s">
        <v>684</v>
      </c>
      <c r="G1818" s="69" t="s">
        <v>846</v>
      </c>
      <c r="H1818" s="69" t="s">
        <v>796</v>
      </c>
      <c r="I1818" s="90">
        <v>43469</v>
      </c>
      <c r="J1818" s="90">
        <v>43469</v>
      </c>
      <c r="K1818" s="91" t="s">
        <v>847</v>
      </c>
      <c r="L1818" s="110">
        <v>1044</v>
      </c>
      <c r="M1818" s="69" t="s">
        <v>723</v>
      </c>
    </row>
    <row r="1819" spans="1:15" s="74" customFormat="1" ht="31.5" hidden="1" customHeight="1" x14ac:dyDescent="0.25">
      <c r="A1819" s="69" t="s">
        <v>720</v>
      </c>
      <c r="B1819" s="69">
        <v>3</v>
      </c>
      <c r="C1819" s="69">
        <v>4</v>
      </c>
      <c r="D1819" s="69">
        <v>66</v>
      </c>
      <c r="E1819" s="69"/>
      <c r="F1819" s="69" t="s">
        <v>684</v>
      </c>
      <c r="G1819" s="69" t="s">
        <v>850</v>
      </c>
      <c r="H1819" s="69" t="s">
        <v>796</v>
      </c>
      <c r="I1819" s="90">
        <v>43467</v>
      </c>
      <c r="J1819" s="90">
        <v>43467</v>
      </c>
      <c r="K1819" s="91" t="s">
        <v>851</v>
      </c>
      <c r="L1819" s="110">
        <v>4060</v>
      </c>
      <c r="M1819" s="69" t="s">
        <v>723</v>
      </c>
    </row>
    <row r="1820" spans="1:15" s="74" customFormat="1" ht="37.5" hidden="1" customHeight="1" x14ac:dyDescent="0.25">
      <c r="A1820" s="69" t="s">
        <v>720</v>
      </c>
      <c r="B1820" s="69">
        <v>3</v>
      </c>
      <c r="C1820" s="69">
        <v>5</v>
      </c>
      <c r="D1820" s="69">
        <v>120</v>
      </c>
      <c r="E1820" s="69"/>
      <c r="F1820" s="69" t="s">
        <v>680</v>
      </c>
      <c r="G1820" s="69" t="s">
        <v>915</v>
      </c>
      <c r="H1820" s="69" t="s">
        <v>796</v>
      </c>
      <c r="I1820" s="90">
        <v>43467</v>
      </c>
      <c r="J1820" s="90">
        <v>43467</v>
      </c>
      <c r="K1820" s="91">
        <v>2716</v>
      </c>
      <c r="L1820" s="110">
        <v>3665.6</v>
      </c>
      <c r="M1820" s="69" t="s">
        <v>723</v>
      </c>
    </row>
    <row r="1821" spans="1:15" s="74" customFormat="1" ht="28.5" hidden="1" customHeight="1" x14ac:dyDescent="0.25">
      <c r="A1821" s="69" t="s">
        <v>720</v>
      </c>
      <c r="B1821" s="69">
        <v>3</v>
      </c>
      <c r="C1821" s="69">
        <v>5</v>
      </c>
      <c r="D1821" s="69">
        <v>123</v>
      </c>
      <c r="E1821" s="69"/>
      <c r="F1821" s="69" t="s">
        <v>680</v>
      </c>
      <c r="G1821" s="69" t="s">
        <v>918</v>
      </c>
      <c r="H1821" s="69" t="s">
        <v>796</v>
      </c>
      <c r="I1821" s="90">
        <v>43469</v>
      </c>
      <c r="J1821" s="90">
        <v>43469</v>
      </c>
      <c r="K1821" s="91">
        <v>5796</v>
      </c>
      <c r="L1821" s="110">
        <v>1276</v>
      </c>
      <c r="M1821" s="69" t="s">
        <v>723</v>
      </c>
    </row>
    <row r="1822" spans="1:15" s="74" customFormat="1" ht="23.25" hidden="1" customHeight="1" x14ac:dyDescent="0.25">
      <c r="A1822" s="69" t="s">
        <v>720</v>
      </c>
      <c r="B1822" s="69">
        <v>3</v>
      </c>
      <c r="C1822" s="69">
        <v>11</v>
      </c>
      <c r="D1822" s="69">
        <v>127</v>
      </c>
      <c r="E1822" s="69"/>
      <c r="F1822" s="69" t="s">
        <v>680</v>
      </c>
      <c r="G1822" s="69" t="s">
        <v>922</v>
      </c>
      <c r="H1822" s="69" t="s">
        <v>923</v>
      </c>
      <c r="I1822" s="90">
        <v>43472</v>
      </c>
      <c r="J1822" s="90">
        <v>43472</v>
      </c>
      <c r="K1822" s="91" t="s">
        <v>924</v>
      </c>
      <c r="L1822" s="110">
        <v>19500</v>
      </c>
      <c r="M1822" s="69" t="s">
        <v>723</v>
      </c>
    </row>
    <row r="1823" spans="1:15" s="74" customFormat="1" ht="23.25" hidden="1" customHeight="1" x14ac:dyDescent="0.25">
      <c r="A1823" s="69" t="s">
        <v>720</v>
      </c>
      <c r="B1823" s="69">
        <v>3</v>
      </c>
      <c r="C1823" s="69">
        <v>12</v>
      </c>
      <c r="D1823" s="69">
        <v>146</v>
      </c>
      <c r="E1823" s="69"/>
      <c r="F1823" s="69" t="s">
        <v>684</v>
      </c>
      <c r="G1823" s="69" t="s">
        <v>886</v>
      </c>
      <c r="H1823" s="69" t="s">
        <v>1028</v>
      </c>
      <c r="I1823" s="90">
        <v>43528</v>
      </c>
      <c r="J1823" s="90">
        <v>43528</v>
      </c>
      <c r="K1823" s="91" t="s">
        <v>1029</v>
      </c>
      <c r="L1823" s="110">
        <v>348</v>
      </c>
      <c r="M1823" s="69" t="s">
        <v>712</v>
      </c>
    </row>
    <row r="1824" spans="1:15" s="74" customFormat="1" ht="23.25" hidden="1" customHeight="1" x14ac:dyDescent="0.25">
      <c r="A1824" s="69" t="s">
        <v>720</v>
      </c>
      <c r="B1824" s="69">
        <v>3</v>
      </c>
      <c r="C1824" s="69">
        <v>12</v>
      </c>
      <c r="D1824" s="69">
        <v>147</v>
      </c>
      <c r="E1824" s="69"/>
      <c r="F1824" s="69" t="s">
        <v>680</v>
      </c>
      <c r="G1824" s="69" t="s">
        <v>1042</v>
      </c>
      <c r="H1824" s="69" t="s">
        <v>1028</v>
      </c>
      <c r="I1824" s="90">
        <v>43528</v>
      </c>
      <c r="J1824" s="90">
        <v>43528</v>
      </c>
      <c r="K1824" s="91" t="s">
        <v>1043</v>
      </c>
      <c r="L1824" s="110">
        <v>719.2</v>
      </c>
      <c r="M1824" s="69" t="s">
        <v>712</v>
      </c>
    </row>
    <row r="1825" spans="1:13" s="74" customFormat="1" ht="23.25" hidden="1" customHeight="1" x14ac:dyDescent="0.25">
      <c r="A1825" s="69"/>
      <c r="B1825" s="69"/>
      <c r="C1825" s="69"/>
      <c r="D1825" s="69"/>
      <c r="E1825" s="69"/>
      <c r="F1825" s="69"/>
      <c r="G1825" s="69"/>
      <c r="H1825" s="69"/>
      <c r="I1825" s="90"/>
      <c r="J1825" s="90"/>
      <c r="K1825" s="91"/>
      <c r="L1825" s="110"/>
      <c r="M1825" s="69"/>
    </row>
    <row r="1826" spans="1:13" s="74" customFormat="1" ht="23.25" hidden="1" customHeight="1" x14ac:dyDescent="0.25">
      <c r="A1826" s="69"/>
      <c r="B1826" s="69"/>
      <c r="C1826" s="69"/>
      <c r="D1826" s="69"/>
      <c r="E1826" s="69"/>
      <c r="F1826" s="69"/>
      <c r="G1826" s="69"/>
      <c r="H1826" s="69"/>
      <c r="I1826" s="90"/>
      <c r="J1826" s="90"/>
      <c r="K1826" s="91"/>
      <c r="L1826" s="110"/>
      <c r="M1826" s="69"/>
    </row>
    <row r="1827" spans="1:13" s="74" customFormat="1" ht="12.75" hidden="1" customHeight="1" thickBot="1" x14ac:dyDescent="0.3">
      <c r="A1827" s="69"/>
      <c r="B1827" s="69"/>
      <c r="C1827" s="69"/>
      <c r="D1827" s="69"/>
      <c r="E1827" s="69"/>
      <c r="F1827" s="69"/>
      <c r="G1827" s="69"/>
      <c r="H1827" s="69"/>
      <c r="I1827" s="90"/>
      <c r="J1827" s="90"/>
      <c r="K1827" s="91"/>
      <c r="L1827" s="111"/>
      <c r="M1827" s="69"/>
    </row>
    <row r="1828" spans="1:13" s="93" customFormat="1" ht="12.75" hidden="1" customHeight="1" x14ac:dyDescent="0.25">
      <c r="A1828" s="551" t="s">
        <v>140</v>
      </c>
      <c r="B1828" s="552"/>
      <c r="C1828" s="552"/>
      <c r="D1828" s="552"/>
      <c r="E1828" s="552"/>
      <c r="F1828" s="552"/>
      <c r="G1828" s="552"/>
      <c r="H1828" s="552"/>
      <c r="I1828" s="552"/>
      <c r="J1828" s="552"/>
      <c r="K1828" s="553"/>
      <c r="L1828" s="309">
        <f>SUM(L1829:L1833)</f>
        <v>12064</v>
      </c>
      <c r="M1828" s="89"/>
    </row>
    <row r="1829" spans="1:13" s="74" customFormat="1" ht="53.25" hidden="1" customHeight="1" x14ac:dyDescent="0.25">
      <c r="A1829" s="69" t="s">
        <v>1208</v>
      </c>
      <c r="B1829" s="69">
        <v>4</v>
      </c>
      <c r="C1829" s="69">
        <v>5</v>
      </c>
      <c r="D1829" s="69" t="s">
        <v>1209</v>
      </c>
      <c r="E1829" s="69"/>
      <c r="F1829" s="69" t="s">
        <v>684</v>
      </c>
      <c r="G1829" s="69" t="s">
        <v>1213</v>
      </c>
      <c r="H1829" s="69" t="s">
        <v>1180</v>
      </c>
      <c r="I1829" s="90">
        <v>43532</v>
      </c>
      <c r="J1829" s="90">
        <v>43532</v>
      </c>
      <c r="K1829" s="91">
        <v>264</v>
      </c>
      <c r="L1829" s="110">
        <v>9048</v>
      </c>
      <c r="M1829" s="69" t="s">
        <v>712</v>
      </c>
    </row>
    <row r="1830" spans="1:13" s="74" customFormat="1" ht="38.25" hidden="1" customHeight="1" x14ac:dyDescent="0.25">
      <c r="A1830" s="69" t="s">
        <v>1208</v>
      </c>
      <c r="B1830" s="69">
        <v>4</v>
      </c>
      <c r="C1830" s="69">
        <v>5</v>
      </c>
      <c r="D1830" s="69" t="s">
        <v>1215</v>
      </c>
      <c r="E1830" s="69"/>
      <c r="F1830" s="69" t="s">
        <v>684</v>
      </c>
      <c r="G1830" s="69" t="s">
        <v>836</v>
      </c>
      <c r="H1830" s="69" t="s">
        <v>1221</v>
      </c>
      <c r="I1830" s="90">
        <v>43536</v>
      </c>
      <c r="J1830" s="90">
        <v>43536</v>
      </c>
      <c r="K1830" s="91">
        <v>1351</v>
      </c>
      <c r="L1830" s="110">
        <v>116</v>
      </c>
      <c r="M1830" s="103" t="s">
        <v>712</v>
      </c>
    </row>
    <row r="1831" spans="1:13" s="74" customFormat="1" ht="39.75" hidden="1" customHeight="1" x14ac:dyDescent="0.25">
      <c r="A1831" s="69" t="s">
        <v>1208</v>
      </c>
      <c r="B1831" s="69">
        <v>4</v>
      </c>
      <c r="C1831" s="69">
        <v>8</v>
      </c>
      <c r="D1831" s="69" t="s">
        <v>1222</v>
      </c>
      <c r="E1831" s="69"/>
      <c r="F1831" s="69" t="s">
        <v>684</v>
      </c>
      <c r="G1831" s="69" t="s">
        <v>1227</v>
      </c>
      <c r="H1831" s="69" t="s">
        <v>1224</v>
      </c>
      <c r="I1831" s="90">
        <v>43530</v>
      </c>
      <c r="J1831" s="90">
        <v>43530</v>
      </c>
      <c r="K1831" s="91">
        <v>99</v>
      </c>
      <c r="L1831" s="110">
        <v>1508</v>
      </c>
      <c r="M1831" s="103" t="s">
        <v>712</v>
      </c>
    </row>
    <row r="1832" spans="1:13" s="74" customFormat="1" ht="41.25" hidden="1" customHeight="1" x14ac:dyDescent="0.25">
      <c r="A1832" s="69" t="s">
        <v>1208</v>
      </c>
      <c r="B1832" s="69">
        <v>4</v>
      </c>
      <c r="C1832" s="69">
        <v>8</v>
      </c>
      <c r="D1832" s="69" t="s">
        <v>1231</v>
      </c>
      <c r="E1832" s="69"/>
      <c r="F1832" s="69" t="s">
        <v>684</v>
      </c>
      <c r="G1832" s="69" t="s">
        <v>1242</v>
      </c>
      <c r="H1832" s="69" t="s">
        <v>1142</v>
      </c>
      <c r="I1832" s="90">
        <v>43511</v>
      </c>
      <c r="J1832" s="90">
        <v>43511</v>
      </c>
      <c r="K1832" s="91" t="s">
        <v>1243</v>
      </c>
      <c r="L1832" s="110">
        <v>1392</v>
      </c>
      <c r="M1832" s="103" t="s">
        <v>712</v>
      </c>
    </row>
    <row r="1833" spans="1:13" s="74" customFormat="1" ht="12.75" hidden="1" customHeight="1" thickBot="1" x14ac:dyDescent="0.3">
      <c r="A1833" s="69"/>
      <c r="B1833" s="69"/>
      <c r="C1833" s="69"/>
      <c r="D1833" s="69"/>
      <c r="E1833" s="69"/>
      <c r="F1833" s="69"/>
      <c r="G1833" s="69"/>
      <c r="H1833" s="69"/>
      <c r="I1833" s="90"/>
      <c r="J1833" s="90"/>
      <c r="K1833" s="91"/>
      <c r="L1833" s="110"/>
      <c r="M1833" s="103"/>
    </row>
    <row r="1834" spans="1:13" s="93" customFormat="1" ht="12.75" hidden="1" customHeight="1" x14ac:dyDescent="0.25">
      <c r="A1834" s="551" t="s">
        <v>27</v>
      </c>
      <c r="B1834" s="552"/>
      <c r="C1834" s="552"/>
      <c r="D1834" s="552"/>
      <c r="E1834" s="552"/>
      <c r="F1834" s="552"/>
      <c r="G1834" s="552"/>
      <c r="H1834" s="552"/>
      <c r="I1834" s="552"/>
      <c r="J1834" s="552"/>
      <c r="K1834" s="553"/>
      <c r="L1834" s="109">
        <f>SUM(L1835:L1843)</f>
        <v>7296.4</v>
      </c>
      <c r="M1834" s="89"/>
    </row>
    <row r="1835" spans="1:13" s="93" customFormat="1" ht="23.25" hidden="1" customHeight="1" x14ac:dyDescent="0.25">
      <c r="A1835" s="69" t="s">
        <v>679</v>
      </c>
      <c r="B1835" s="69">
        <v>5</v>
      </c>
      <c r="C1835" s="69">
        <v>22</v>
      </c>
      <c r="D1835" s="69" t="s">
        <v>1287</v>
      </c>
      <c r="E1835" s="69"/>
      <c r="F1835" s="69" t="s">
        <v>1288</v>
      </c>
      <c r="G1835" s="69" t="s">
        <v>1289</v>
      </c>
      <c r="H1835" s="69" t="s">
        <v>1290</v>
      </c>
      <c r="I1835" s="90">
        <v>43575</v>
      </c>
      <c r="J1835" s="90">
        <v>43575</v>
      </c>
      <c r="K1835" s="91">
        <v>690</v>
      </c>
      <c r="L1835" s="110">
        <v>568.4</v>
      </c>
      <c r="M1835" s="69" t="s">
        <v>1127</v>
      </c>
    </row>
    <row r="1836" spans="1:13" s="93" customFormat="1" ht="28.5" hidden="1" customHeight="1" x14ac:dyDescent="0.25">
      <c r="A1836" s="69" t="s">
        <v>1208</v>
      </c>
      <c r="B1836" s="69">
        <v>5</v>
      </c>
      <c r="C1836" s="69">
        <v>10</v>
      </c>
      <c r="D1836" s="69" t="s">
        <v>1349</v>
      </c>
      <c r="E1836" s="69"/>
      <c r="F1836" s="69" t="s">
        <v>684</v>
      </c>
      <c r="G1836" s="69" t="s">
        <v>1350</v>
      </c>
      <c r="H1836" s="69" t="s">
        <v>841</v>
      </c>
      <c r="I1836" s="90">
        <v>43574</v>
      </c>
      <c r="J1836" s="90">
        <v>43574</v>
      </c>
      <c r="K1836" s="91">
        <v>905</v>
      </c>
      <c r="L1836" s="110">
        <v>6728</v>
      </c>
      <c r="M1836" s="69" t="s">
        <v>1127</v>
      </c>
    </row>
    <row r="1837" spans="1:13" s="93" customFormat="1" ht="19.5" hidden="1" customHeight="1" x14ac:dyDescent="0.25">
      <c r="A1837" s="69"/>
      <c r="B1837" s="69"/>
      <c r="C1837" s="69"/>
      <c r="D1837" s="69"/>
      <c r="E1837" s="69"/>
      <c r="F1837" s="69"/>
      <c r="G1837" s="69"/>
      <c r="H1837" s="69"/>
      <c r="I1837" s="90"/>
      <c r="J1837" s="90"/>
      <c r="K1837" s="91"/>
      <c r="L1837" s="110"/>
      <c r="M1837" s="69"/>
    </row>
    <row r="1838" spans="1:13" s="93" customFormat="1" ht="12.75" hidden="1" customHeight="1" x14ac:dyDescent="0.25">
      <c r="A1838" s="69"/>
      <c r="B1838" s="69"/>
      <c r="C1838" s="69"/>
      <c r="D1838" s="69"/>
      <c r="E1838" s="69"/>
      <c r="F1838" s="69"/>
      <c r="G1838" s="69"/>
      <c r="H1838" s="69"/>
      <c r="I1838" s="90"/>
      <c r="J1838" s="90"/>
      <c r="K1838" s="91"/>
      <c r="L1838" s="110"/>
      <c r="M1838" s="69"/>
    </row>
    <row r="1839" spans="1:13" s="93" customFormat="1" ht="12.75" hidden="1" customHeight="1" x14ac:dyDescent="0.25">
      <c r="A1839" s="69"/>
      <c r="B1839" s="69"/>
      <c r="C1839" s="69"/>
      <c r="D1839" s="69"/>
      <c r="E1839" s="69"/>
      <c r="F1839" s="69"/>
      <c r="G1839" s="69"/>
      <c r="H1839" s="69"/>
      <c r="I1839" s="90"/>
      <c r="J1839" s="90"/>
      <c r="K1839" s="91"/>
      <c r="L1839" s="110"/>
      <c r="M1839" s="69"/>
    </row>
    <row r="1840" spans="1:13" s="93" customFormat="1" ht="12.75" hidden="1" customHeight="1" x14ac:dyDescent="0.25">
      <c r="A1840" s="69"/>
      <c r="B1840" s="69"/>
      <c r="C1840" s="69"/>
      <c r="D1840" s="69"/>
      <c r="E1840" s="69"/>
      <c r="F1840" s="69"/>
      <c r="G1840" s="69"/>
      <c r="H1840" s="69"/>
      <c r="I1840" s="90"/>
      <c r="J1840" s="90"/>
      <c r="K1840" s="91"/>
      <c r="L1840" s="110"/>
      <c r="M1840" s="69"/>
    </row>
    <row r="1841" spans="1:14" s="93" customFormat="1" ht="12.75" hidden="1" customHeight="1" x14ac:dyDescent="0.25">
      <c r="A1841" s="69"/>
      <c r="B1841" s="69"/>
      <c r="C1841" s="69"/>
      <c r="D1841" s="69"/>
      <c r="E1841" s="69"/>
      <c r="F1841" s="69"/>
      <c r="G1841" s="69"/>
      <c r="H1841" s="69"/>
      <c r="I1841" s="90"/>
      <c r="J1841" s="90"/>
      <c r="K1841" s="91"/>
      <c r="L1841" s="110"/>
      <c r="M1841" s="69"/>
    </row>
    <row r="1842" spans="1:14" s="93" customFormat="1" ht="12.75" hidden="1" customHeight="1" x14ac:dyDescent="0.25">
      <c r="A1842" s="69"/>
      <c r="B1842" s="69"/>
      <c r="C1842" s="69"/>
      <c r="D1842" s="69"/>
      <c r="E1842" s="69"/>
      <c r="F1842" s="69"/>
      <c r="G1842" s="69"/>
      <c r="H1842" s="69"/>
      <c r="I1842" s="90"/>
      <c r="J1842" s="90"/>
      <c r="K1842" s="91"/>
      <c r="L1842" s="110"/>
      <c r="M1842" s="69"/>
    </row>
    <row r="1843" spans="1:14" s="93" customFormat="1" ht="12.75" hidden="1" customHeight="1" x14ac:dyDescent="0.25">
      <c r="A1843" s="69"/>
      <c r="B1843" s="69"/>
      <c r="C1843" s="69"/>
      <c r="D1843" s="69"/>
      <c r="E1843" s="69"/>
      <c r="F1843" s="69"/>
      <c r="G1843" s="69"/>
      <c r="H1843" s="69"/>
      <c r="I1843" s="90"/>
      <c r="J1843" s="90"/>
      <c r="K1843" s="91"/>
      <c r="L1843" s="110"/>
      <c r="M1843" s="69"/>
    </row>
    <row r="1844" spans="1:14" s="93" customFormat="1" ht="12.75" hidden="1" customHeight="1" thickBot="1" x14ac:dyDescent="0.3">
      <c r="A1844" s="69"/>
      <c r="B1844" s="69"/>
      <c r="C1844" s="69"/>
      <c r="D1844" s="69"/>
      <c r="E1844" s="69"/>
      <c r="F1844" s="69"/>
      <c r="G1844" s="69"/>
      <c r="H1844" s="69"/>
      <c r="I1844" s="90"/>
      <c r="J1844" s="90"/>
      <c r="K1844" s="91"/>
      <c r="L1844" s="110"/>
      <c r="M1844" s="69"/>
    </row>
    <row r="1845" spans="1:14" s="93" customFormat="1" ht="12.75" customHeight="1" x14ac:dyDescent="0.25">
      <c r="A1845" s="551" t="s">
        <v>640</v>
      </c>
      <c r="B1845" s="552"/>
      <c r="C1845" s="552"/>
      <c r="D1845" s="552"/>
      <c r="E1845" s="552"/>
      <c r="F1845" s="552"/>
      <c r="G1845" s="552"/>
      <c r="H1845" s="552"/>
      <c r="I1845" s="552"/>
      <c r="J1845" s="552"/>
      <c r="K1845" s="553"/>
      <c r="L1845" s="309">
        <f>SUM(L1846:L1854)</f>
        <v>2684</v>
      </c>
      <c r="M1845" s="89"/>
    </row>
    <row r="1846" spans="1:14" s="93" customFormat="1" ht="26.25" customHeight="1" x14ac:dyDescent="0.25">
      <c r="A1846" s="69" t="s">
        <v>1208</v>
      </c>
      <c r="B1846" s="69">
        <v>6</v>
      </c>
      <c r="C1846" s="69">
        <v>24</v>
      </c>
      <c r="D1846" s="69" t="s">
        <v>1511</v>
      </c>
      <c r="E1846" s="69"/>
      <c r="F1846" s="69" t="s">
        <v>680</v>
      </c>
      <c r="G1846" s="69" t="s">
        <v>1515</v>
      </c>
      <c r="H1846" s="69" t="s">
        <v>1514</v>
      </c>
      <c r="I1846" s="90">
        <v>43629</v>
      </c>
      <c r="J1846" s="90">
        <v>43629</v>
      </c>
      <c r="K1846" s="91">
        <v>14095</v>
      </c>
      <c r="L1846" s="110">
        <v>1280</v>
      </c>
      <c r="M1846" s="69" t="s">
        <v>1127</v>
      </c>
      <c r="N1846" s="515"/>
    </row>
    <row r="1847" spans="1:14" s="93" customFormat="1" ht="23.25" customHeight="1" x14ac:dyDescent="0.25">
      <c r="A1847" s="69" t="s">
        <v>1208</v>
      </c>
      <c r="B1847" s="69">
        <v>6</v>
      </c>
      <c r="C1847" s="69">
        <v>24</v>
      </c>
      <c r="D1847" s="69" t="s">
        <v>1511</v>
      </c>
      <c r="E1847" s="69"/>
      <c r="F1847" s="69" t="s">
        <v>680</v>
      </c>
      <c r="G1847" s="69" t="s">
        <v>1516</v>
      </c>
      <c r="H1847" s="69" t="s">
        <v>1514</v>
      </c>
      <c r="I1847" s="90">
        <v>43629</v>
      </c>
      <c r="J1847" s="90">
        <v>43629</v>
      </c>
      <c r="K1847" s="91">
        <v>14097</v>
      </c>
      <c r="L1847" s="110">
        <v>360</v>
      </c>
      <c r="M1847" s="69" t="s">
        <v>1127</v>
      </c>
      <c r="N1847" s="516"/>
    </row>
    <row r="1848" spans="1:14" s="93" customFormat="1" ht="12.75" customHeight="1" x14ac:dyDescent="0.25">
      <c r="A1848" s="69" t="s">
        <v>1208</v>
      </c>
      <c r="B1848" s="69">
        <v>6</v>
      </c>
      <c r="C1848" s="69">
        <v>1</v>
      </c>
      <c r="D1848" s="69" t="s">
        <v>1576</v>
      </c>
      <c r="E1848" s="69"/>
      <c r="F1848" s="69" t="s">
        <v>684</v>
      </c>
      <c r="G1848" s="69" t="s">
        <v>836</v>
      </c>
      <c r="H1848" s="69" t="s">
        <v>1579</v>
      </c>
      <c r="I1848" s="90">
        <v>43567</v>
      </c>
      <c r="J1848" s="90">
        <v>43567</v>
      </c>
      <c r="K1848" s="91">
        <v>1379</v>
      </c>
      <c r="L1848" s="110">
        <v>116</v>
      </c>
      <c r="M1848" s="69" t="s">
        <v>1127</v>
      </c>
      <c r="N1848" s="510" t="s">
        <v>1669</v>
      </c>
    </row>
    <row r="1849" spans="1:14" s="93" customFormat="1" ht="36.75" customHeight="1" x14ac:dyDescent="0.25">
      <c r="A1849" s="69" t="s">
        <v>1208</v>
      </c>
      <c r="B1849" s="69">
        <v>6</v>
      </c>
      <c r="C1849" s="69">
        <v>24</v>
      </c>
      <c r="D1849" s="69" t="s">
        <v>1659</v>
      </c>
      <c r="E1849" s="69"/>
      <c r="F1849" s="69" t="s">
        <v>684</v>
      </c>
      <c r="G1849" s="69" t="s">
        <v>1660</v>
      </c>
      <c r="H1849" s="69" t="s">
        <v>1180</v>
      </c>
      <c r="I1849" s="90">
        <v>43621</v>
      </c>
      <c r="J1849" s="90">
        <v>43621</v>
      </c>
      <c r="K1849" s="91">
        <v>509</v>
      </c>
      <c r="L1849" s="110">
        <v>928</v>
      </c>
      <c r="M1849" s="69" t="s">
        <v>1127</v>
      </c>
      <c r="N1849" s="510" t="s">
        <v>1710</v>
      </c>
    </row>
    <row r="1850" spans="1:14" s="93" customFormat="1" ht="12.75" customHeight="1" x14ac:dyDescent="0.25">
      <c r="A1850" s="69"/>
      <c r="B1850" s="69"/>
      <c r="C1850" s="69"/>
      <c r="D1850" s="69"/>
      <c r="E1850" s="69"/>
      <c r="F1850" s="69"/>
      <c r="G1850" s="69"/>
      <c r="H1850" s="69"/>
      <c r="I1850" s="90"/>
      <c r="J1850" s="90"/>
      <c r="K1850" s="91"/>
      <c r="L1850" s="110"/>
      <c r="M1850" s="69"/>
    </row>
    <row r="1851" spans="1:14" s="93" customFormat="1" ht="12.75" customHeight="1" x14ac:dyDescent="0.25">
      <c r="A1851" s="69"/>
      <c r="B1851" s="69"/>
      <c r="C1851" s="69"/>
      <c r="D1851" s="69"/>
      <c r="E1851" s="69"/>
      <c r="F1851" s="69"/>
      <c r="G1851" s="69"/>
      <c r="H1851" s="69"/>
      <c r="I1851" s="90"/>
      <c r="J1851" s="90"/>
      <c r="K1851" s="91"/>
      <c r="L1851" s="110"/>
      <c r="M1851" s="69"/>
    </row>
    <row r="1852" spans="1:14" s="93" customFormat="1" ht="12.75" customHeight="1" x14ac:dyDescent="0.25">
      <c r="A1852" s="69"/>
      <c r="B1852" s="69"/>
      <c r="C1852" s="69"/>
      <c r="D1852" s="69"/>
      <c r="E1852" s="69"/>
      <c r="F1852" s="69"/>
      <c r="G1852" s="69"/>
      <c r="H1852" s="69"/>
      <c r="I1852" s="90"/>
      <c r="J1852" s="90"/>
      <c r="K1852" s="91"/>
      <c r="L1852" s="110"/>
      <c r="M1852" s="69"/>
    </row>
    <row r="1853" spans="1:14" s="93" customFormat="1" ht="12.75" customHeight="1" x14ac:dyDescent="0.25">
      <c r="A1853" s="69"/>
      <c r="B1853" s="69"/>
      <c r="C1853" s="69"/>
      <c r="D1853" s="69"/>
      <c r="E1853" s="69"/>
      <c r="F1853" s="69"/>
      <c r="G1853" s="69"/>
      <c r="H1853" s="69"/>
      <c r="I1853" s="90"/>
      <c r="J1853" s="90"/>
      <c r="K1853" s="91"/>
      <c r="L1853" s="110"/>
      <c r="M1853" s="69"/>
    </row>
    <row r="1854" spans="1:14" s="93" customFormat="1" ht="12.75" hidden="1" customHeight="1" x14ac:dyDescent="0.25">
      <c r="A1854" s="69"/>
      <c r="B1854" s="69"/>
      <c r="C1854" s="69"/>
      <c r="D1854" s="69"/>
      <c r="E1854" s="69"/>
      <c r="F1854" s="69"/>
      <c r="G1854" s="69"/>
      <c r="H1854" s="69"/>
      <c r="I1854" s="90"/>
      <c r="J1854" s="90"/>
      <c r="K1854" s="91"/>
      <c r="L1854" s="110"/>
      <c r="M1854" s="69"/>
    </row>
    <row r="1855" spans="1:14" s="93" customFormat="1" ht="12.75" hidden="1" customHeight="1" thickBot="1" x14ac:dyDescent="0.3">
      <c r="A1855" s="69"/>
      <c r="B1855" s="69"/>
      <c r="C1855" s="69"/>
      <c r="D1855" s="69"/>
      <c r="E1855" s="69"/>
      <c r="F1855" s="69"/>
      <c r="G1855" s="69"/>
      <c r="H1855" s="69"/>
      <c r="I1855" s="90"/>
      <c r="J1855" s="90"/>
      <c r="K1855" s="91"/>
      <c r="L1855" s="110"/>
      <c r="M1855" s="69"/>
    </row>
    <row r="1856" spans="1:14" s="93" customFormat="1" ht="12.75" hidden="1" customHeight="1" x14ac:dyDescent="0.25">
      <c r="A1856" s="551" t="s">
        <v>33</v>
      </c>
      <c r="B1856" s="552"/>
      <c r="C1856" s="552"/>
      <c r="D1856" s="552"/>
      <c r="E1856" s="552"/>
      <c r="F1856" s="552"/>
      <c r="G1856" s="552"/>
      <c r="H1856" s="552"/>
      <c r="I1856" s="552"/>
      <c r="J1856" s="552"/>
      <c r="K1856" s="553"/>
      <c r="L1856" s="381">
        <f>SUM(L1857)</f>
        <v>0</v>
      </c>
      <c r="M1856" s="89"/>
    </row>
    <row r="1857" spans="1:13" s="93" customFormat="1" ht="12.75" hidden="1" customHeight="1" thickBot="1" x14ac:dyDescent="0.3">
      <c r="A1857" s="69"/>
      <c r="B1857" s="69"/>
      <c r="C1857" s="69"/>
      <c r="D1857" s="69"/>
      <c r="E1857" s="69"/>
      <c r="F1857" s="69"/>
      <c r="G1857" s="69"/>
      <c r="H1857" s="69"/>
      <c r="I1857" s="90"/>
      <c r="J1857" s="90"/>
      <c r="K1857" s="91"/>
      <c r="L1857" s="110"/>
      <c r="M1857" s="69"/>
    </row>
    <row r="1858" spans="1:13" s="93" customFormat="1" ht="12.75" hidden="1" customHeight="1" x14ac:dyDescent="0.25">
      <c r="A1858" s="551" t="s">
        <v>61</v>
      </c>
      <c r="B1858" s="552"/>
      <c r="C1858" s="552"/>
      <c r="D1858" s="552"/>
      <c r="E1858" s="552"/>
      <c r="F1858" s="552"/>
      <c r="G1858" s="552"/>
      <c r="H1858" s="552"/>
      <c r="I1858" s="552"/>
      <c r="J1858" s="552"/>
      <c r="K1858" s="553"/>
      <c r="L1858" s="381">
        <f>SUM(L1859:L1867)</f>
        <v>0</v>
      </c>
      <c r="M1858" s="89"/>
    </row>
    <row r="1859" spans="1:13" s="93" customFormat="1" ht="12.75" hidden="1" customHeight="1" x14ac:dyDescent="0.25">
      <c r="A1859" s="69"/>
      <c r="B1859" s="69"/>
      <c r="C1859" s="69"/>
      <c r="D1859" s="69"/>
      <c r="E1859" s="69"/>
      <c r="F1859" s="69"/>
      <c r="G1859" s="69"/>
      <c r="H1859" s="69"/>
      <c r="I1859" s="90"/>
      <c r="J1859" s="90"/>
      <c r="K1859" s="91"/>
      <c r="L1859" s="110"/>
      <c r="M1859" s="69"/>
    </row>
    <row r="1860" spans="1:13" s="93" customFormat="1" ht="12.75" hidden="1" customHeight="1" x14ac:dyDescent="0.25">
      <c r="A1860" s="69"/>
      <c r="B1860" s="69"/>
      <c r="C1860" s="69"/>
      <c r="D1860" s="69"/>
      <c r="E1860" s="69"/>
      <c r="F1860" s="69"/>
      <c r="G1860" s="69"/>
      <c r="H1860" s="69"/>
      <c r="I1860" s="90"/>
      <c r="J1860" s="90"/>
      <c r="K1860" s="91"/>
      <c r="L1860" s="110"/>
      <c r="M1860" s="69"/>
    </row>
    <row r="1861" spans="1:13" s="93" customFormat="1" ht="12.75" hidden="1" customHeight="1" x14ac:dyDescent="0.25">
      <c r="A1861" s="69"/>
      <c r="B1861" s="69"/>
      <c r="C1861" s="69"/>
      <c r="D1861" s="69"/>
      <c r="E1861" s="69"/>
      <c r="F1861" s="69"/>
      <c r="G1861" s="69"/>
      <c r="H1861" s="69"/>
      <c r="I1861" s="90"/>
      <c r="J1861" s="90"/>
      <c r="K1861" s="91"/>
      <c r="L1861" s="110"/>
      <c r="M1861" s="69"/>
    </row>
    <row r="1862" spans="1:13" s="93" customFormat="1" ht="12.75" hidden="1" customHeight="1" x14ac:dyDescent="0.25">
      <c r="A1862" s="69"/>
      <c r="B1862" s="69"/>
      <c r="C1862" s="69"/>
      <c r="D1862" s="69"/>
      <c r="E1862" s="69"/>
      <c r="F1862" s="69"/>
      <c r="G1862" s="69"/>
      <c r="H1862" s="69"/>
      <c r="I1862" s="90"/>
      <c r="J1862" s="90"/>
      <c r="K1862" s="91"/>
      <c r="L1862" s="110"/>
      <c r="M1862" s="69"/>
    </row>
    <row r="1863" spans="1:13" s="93" customFormat="1" ht="12.75" hidden="1" customHeight="1" x14ac:dyDescent="0.25">
      <c r="A1863" s="69"/>
      <c r="B1863" s="69"/>
      <c r="C1863" s="69"/>
      <c r="D1863" s="69"/>
      <c r="E1863" s="69"/>
      <c r="F1863" s="69"/>
      <c r="G1863" s="69"/>
      <c r="H1863" s="69"/>
      <c r="I1863" s="90"/>
      <c r="J1863" s="90"/>
      <c r="K1863" s="91"/>
      <c r="L1863" s="110"/>
      <c r="M1863" s="69"/>
    </row>
    <row r="1864" spans="1:13" s="93" customFormat="1" ht="12.75" hidden="1" customHeight="1" x14ac:dyDescent="0.25">
      <c r="A1864" s="69"/>
      <c r="B1864" s="69"/>
      <c r="C1864" s="69"/>
      <c r="D1864" s="69"/>
      <c r="E1864" s="69"/>
      <c r="F1864" s="69"/>
      <c r="G1864" s="69"/>
      <c r="H1864" s="69"/>
      <c r="I1864" s="90"/>
      <c r="J1864" s="90"/>
      <c r="K1864" s="91"/>
      <c r="L1864" s="110"/>
      <c r="M1864" s="69"/>
    </row>
    <row r="1865" spans="1:13" s="93" customFormat="1" ht="12.75" hidden="1" customHeight="1" x14ac:dyDescent="0.25">
      <c r="A1865" s="69"/>
      <c r="B1865" s="69"/>
      <c r="C1865" s="69"/>
      <c r="D1865" s="69"/>
      <c r="E1865" s="69"/>
      <c r="F1865" s="69"/>
      <c r="G1865" s="69"/>
      <c r="H1865" s="69"/>
      <c r="I1865" s="90"/>
      <c r="J1865" s="90"/>
      <c r="K1865" s="91"/>
      <c r="L1865" s="110"/>
      <c r="M1865" s="69"/>
    </row>
    <row r="1866" spans="1:13" s="93" customFormat="1" ht="12.75" customHeight="1" x14ac:dyDescent="0.25">
      <c r="A1866" s="69"/>
      <c r="B1866" s="69"/>
      <c r="C1866" s="69"/>
      <c r="D1866" s="69"/>
      <c r="E1866" s="69"/>
      <c r="F1866" s="69"/>
      <c r="G1866" s="69"/>
      <c r="H1866" s="69"/>
      <c r="I1866" s="90"/>
      <c r="J1866" s="90"/>
      <c r="K1866" s="91"/>
      <c r="L1866" s="110"/>
      <c r="M1866" s="69"/>
    </row>
    <row r="1867" spans="1:13" s="74" customFormat="1" ht="12.75" customHeight="1" x14ac:dyDescent="0.25">
      <c r="A1867" s="69"/>
      <c r="B1867" s="69"/>
      <c r="C1867" s="69"/>
      <c r="D1867" s="69"/>
      <c r="E1867" s="69"/>
      <c r="F1867" s="69"/>
      <c r="G1867" s="69"/>
      <c r="H1867" s="69"/>
      <c r="I1867" s="90"/>
      <c r="J1867" s="90"/>
      <c r="K1867" s="91"/>
      <c r="L1867" s="110"/>
      <c r="M1867" s="69"/>
    </row>
    <row r="1868" spans="1:13" s="74" customFormat="1" ht="12.75" customHeight="1" thickBot="1" x14ac:dyDescent="0.3">
      <c r="A1868" s="112" t="s">
        <v>34</v>
      </c>
      <c r="B1868" s="113"/>
      <c r="C1868" s="114"/>
      <c r="D1868" s="115"/>
      <c r="E1868" s="116"/>
      <c r="F1868" s="117"/>
      <c r="G1868" s="118"/>
      <c r="H1868" s="117"/>
      <c r="I1868" s="119"/>
      <c r="J1868" s="119"/>
      <c r="K1868" s="120"/>
      <c r="L1868" s="121">
        <f>L1810+L1814+L1828+L1834+L1838+L1845+L1847+L1851+L1856+L1858</f>
        <v>93564.2</v>
      </c>
      <c r="M1868" s="204"/>
    </row>
    <row r="1869" spans="1:13" s="82" customFormat="1" ht="12.75" customHeight="1" x14ac:dyDescent="0.25">
      <c r="A1869" s="276"/>
      <c r="B1869" s="123"/>
      <c r="C1869" s="124"/>
      <c r="D1869" s="277"/>
      <c r="E1869" s="276"/>
      <c r="F1869" s="123"/>
      <c r="G1869" s="276"/>
      <c r="H1869" s="123"/>
      <c r="I1869" s="277"/>
      <c r="J1869" s="277"/>
      <c r="K1869" s="125"/>
      <c r="L1869" s="127"/>
      <c r="M1869" s="205"/>
    </row>
    <row r="1870" spans="1:13" s="82" customFormat="1" ht="12.75" customHeight="1" x14ac:dyDescent="0.25">
      <c r="A1870" s="558" t="s">
        <v>18</v>
      </c>
      <c r="B1870" s="558"/>
      <c r="C1870" s="558"/>
      <c r="D1870" s="558"/>
      <c r="E1870" s="558"/>
      <c r="F1870" s="558"/>
      <c r="G1870" s="560" t="s">
        <v>19</v>
      </c>
      <c r="H1870" s="560"/>
      <c r="I1870" s="128"/>
      <c r="J1870" s="128"/>
      <c r="K1870" s="129"/>
      <c r="L1870" s="550" t="s">
        <v>20</v>
      </c>
      <c r="M1870" s="550"/>
    </row>
    <row r="1871" spans="1:13" s="82" customFormat="1" ht="12.75" customHeight="1" x14ac:dyDescent="0.25">
      <c r="B1871" s="83"/>
      <c r="C1871" s="84"/>
      <c r="D1871" s="475"/>
      <c r="E1871" s="122"/>
      <c r="F1871" s="130"/>
      <c r="G1871" s="131"/>
      <c r="H1871" s="130"/>
      <c r="K1871" s="132"/>
      <c r="L1871" s="126"/>
      <c r="M1871" s="130"/>
    </row>
    <row r="1872" spans="1:13" s="82" customFormat="1" ht="12.75" customHeight="1" x14ac:dyDescent="0.25">
      <c r="A1872" s="558" t="s">
        <v>1246</v>
      </c>
      <c r="B1872" s="558"/>
      <c r="C1872" s="558"/>
      <c r="D1872" s="558"/>
      <c r="E1872" s="558"/>
      <c r="F1872" s="558"/>
      <c r="G1872" s="559" t="s">
        <v>36</v>
      </c>
      <c r="H1872" s="559"/>
      <c r="I1872" s="279"/>
      <c r="J1872" s="279"/>
      <c r="K1872" s="133"/>
      <c r="L1872" s="559" t="s">
        <v>37</v>
      </c>
      <c r="M1872" s="559"/>
    </row>
    <row r="1873" spans="1:14" s="82" customFormat="1" ht="12.75" customHeight="1" x14ac:dyDescent="0.25">
      <c r="A1873" s="558" t="s">
        <v>1247</v>
      </c>
      <c r="B1873" s="558"/>
      <c r="C1873" s="558"/>
      <c r="D1873" s="558"/>
      <c r="E1873" s="558"/>
      <c r="F1873" s="558"/>
      <c r="G1873" s="550" t="s">
        <v>39</v>
      </c>
      <c r="H1873" s="550"/>
      <c r="I1873" s="278"/>
      <c r="J1873" s="278"/>
      <c r="K1873" s="133"/>
      <c r="L1873" s="550" t="s">
        <v>40</v>
      </c>
      <c r="M1873" s="550"/>
    </row>
    <row r="1874" spans="1:14" s="74" customFormat="1" ht="12.75" customHeight="1" x14ac:dyDescent="0.25">
      <c r="A1874" s="277"/>
      <c r="B1874" s="277"/>
      <c r="C1874" s="277"/>
      <c r="D1874" s="277"/>
      <c r="E1874" s="277"/>
      <c r="F1874" s="277"/>
      <c r="G1874" s="278"/>
      <c r="H1874" s="208"/>
      <c r="I1874" s="278"/>
      <c r="J1874" s="278"/>
      <c r="K1874" s="133"/>
      <c r="L1874" s="126"/>
      <c r="M1874" s="208"/>
    </row>
    <row r="1875" spans="1:14" s="74" customFormat="1" ht="12.75" customHeight="1" x14ac:dyDescent="0.25">
      <c r="A1875" s="557" t="s">
        <v>14</v>
      </c>
      <c r="B1875" s="557"/>
      <c r="C1875" s="557"/>
      <c r="D1875" s="557"/>
      <c r="E1875" s="557"/>
      <c r="F1875" s="164"/>
      <c r="G1875" s="71"/>
      <c r="H1875" s="83"/>
      <c r="I1875" s="279"/>
      <c r="J1875" s="279"/>
      <c r="K1875" s="133"/>
      <c r="L1875" s="73"/>
      <c r="M1875" s="164"/>
    </row>
    <row r="1876" spans="1:14" s="74" customFormat="1" ht="12.75" customHeight="1" x14ac:dyDescent="0.25">
      <c r="A1876" s="176" t="s">
        <v>472</v>
      </c>
      <c r="B1876" s="77"/>
      <c r="C1876" s="77"/>
      <c r="D1876" s="77"/>
      <c r="E1876" s="77" t="s">
        <v>457</v>
      </c>
      <c r="F1876" s="77"/>
      <c r="G1876" s="77" t="s">
        <v>1</v>
      </c>
      <c r="H1876" s="212" t="s">
        <v>46</v>
      </c>
      <c r="I1876" s="77" t="s">
        <v>51</v>
      </c>
      <c r="J1876" s="77"/>
      <c r="K1876" s="177"/>
      <c r="L1876" s="178"/>
      <c r="M1876" s="212" t="s">
        <v>473</v>
      </c>
    </row>
    <row r="1877" spans="1:14" s="88" customFormat="1" ht="12.75" customHeight="1" x14ac:dyDescent="0.25">
      <c r="A1877" s="74"/>
      <c r="B1877" s="70"/>
      <c r="C1877" s="84"/>
      <c r="D1877" s="279"/>
      <c r="E1877" s="140"/>
      <c r="F1877" s="179"/>
      <c r="G1877" s="71"/>
      <c r="H1877" s="179"/>
      <c r="I1877" s="140"/>
      <c r="J1877" s="140"/>
      <c r="K1877" s="133"/>
      <c r="L1877" s="141"/>
      <c r="M1877" s="164"/>
    </row>
    <row r="1878" spans="1:14" s="74" customFormat="1" ht="12.75" customHeight="1" thickBot="1" x14ac:dyDescent="0.3">
      <c r="A1878" s="9" t="s">
        <v>2</v>
      </c>
      <c r="B1878" s="9" t="s">
        <v>3</v>
      </c>
      <c r="C1878" s="85" t="s">
        <v>4</v>
      </c>
      <c r="D1878" s="9" t="s">
        <v>5</v>
      </c>
      <c r="E1878" s="9" t="s">
        <v>6</v>
      </c>
      <c r="F1878" s="9" t="s">
        <v>7</v>
      </c>
      <c r="G1878" s="9" t="s">
        <v>8</v>
      </c>
      <c r="H1878" s="9" t="s">
        <v>9</v>
      </c>
      <c r="I1878" s="9" t="s">
        <v>22</v>
      </c>
      <c r="J1878" s="9" t="s">
        <v>10</v>
      </c>
      <c r="K1878" s="86" t="s">
        <v>11</v>
      </c>
      <c r="L1878" s="87" t="s">
        <v>12</v>
      </c>
      <c r="M1878" s="9" t="s">
        <v>13</v>
      </c>
    </row>
    <row r="1879" spans="1:14" s="93" customFormat="1" ht="12.75" customHeight="1" x14ac:dyDescent="0.25">
      <c r="A1879" s="551" t="s">
        <v>26</v>
      </c>
      <c r="B1879" s="552"/>
      <c r="C1879" s="552"/>
      <c r="D1879" s="552"/>
      <c r="E1879" s="552"/>
      <c r="F1879" s="552"/>
      <c r="G1879" s="552"/>
      <c r="H1879" s="552"/>
      <c r="I1879" s="552"/>
      <c r="J1879" s="552"/>
      <c r="K1879" s="553"/>
      <c r="L1879" s="109">
        <f>L1880</f>
        <v>0</v>
      </c>
      <c r="M1879" s="89"/>
    </row>
    <row r="1880" spans="1:14" s="74" customFormat="1" ht="12.75" customHeight="1" x14ac:dyDescent="0.25">
      <c r="A1880" s="146"/>
      <c r="B1880" s="146"/>
      <c r="C1880" s="146"/>
      <c r="D1880" s="146"/>
      <c r="E1880" s="146"/>
      <c r="F1880" s="146"/>
      <c r="G1880" s="146"/>
      <c r="H1880" s="146"/>
      <c r="I1880" s="146"/>
      <c r="J1880" s="146"/>
      <c r="K1880" s="91"/>
      <c r="L1880" s="92"/>
      <c r="M1880" s="69"/>
      <c r="N1880" s="97"/>
    </row>
    <row r="1881" spans="1:14" s="74" customFormat="1" ht="12.75" customHeight="1" thickBot="1" x14ac:dyDescent="0.3">
      <c r="A1881" s="551" t="s">
        <v>27</v>
      </c>
      <c r="B1881" s="552"/>
      <c r="C1881" s="552"/>
      <c r="D1881" s="552"/>
      <c r="E1881" s="552"/>
      <c r="F1881" s="552"/>
      <c r="G1881" s="552"/>
      <c r="H1881" s="552"/>
      <c r="I1881" s="552"/>
      <c r="J1881" s="552"/>
      <c r="K1881" s="553"/>
      <c r="L1881" s="95">
        <f>L1882</f>
        <v>0</v>
      </c>
      <c r="M1881" s="96"/>
      <c r="N1881" s="97"/>
    </row>
    <row r="1882" spans="1:14" s="74" customFormat="1" ht="12.75" customHeight="1" thickBot="1" x14ac:dyDescent="0.3">
      <c r="A1882" s="98"/>
      <c r="B1882" s="99"/>
      <c r="C1882" s="100"/>
      <c r="D1882" s="101"/>
      <c r="E1882" s="102"/>
      <c r="F1882" s="103"/>
      <c r="G1882" s="104"/>
      <c r="H1882" s="96"/>
      <c r="I1882" s="105"/>
      <c r="J1882" s="105"/>
      <c r="K1882" s="106"/>
      <c r="L1882" s="107"/>
      <c r="M1882" s="103"/>
    </row>
    <row r="1883" spans="1:14" s="93" customFormat="1" ht="12.75" customHeight="1" x14ac:dyDescent="0.25">
      <c r="A1883" s="551" t="s">
        <v>28</v>
      </c>
      <c r="B1883" s="552"/>
      <c r="C1883" s="552"/>
      <c r="D1883" s="552"/>
      <c r="E1883" s="552"/>
      <c r="F1883" s="552"/>
      <c r="G1883" s="552"/>
      <c r="H1883" s="552"/>
      <c r="I1883" s="552"/>
      <c r="J1883" s="552"/>
      <c r="K1883" s="553"/>
      <c r="L1883" s="109">
        <f>L1884</f>
        <v>0</v>
      </c>
      <c r="M1883" s="89"/>
    </row>
    <row r="1884" spans="1:14" s="74" customFormat="1" ht="12.75" customHeight="1" x14ac:dyDescent="0.25">
      <c r="A1884" s="146"/>
      <c r="B1884" s="146"/>
      <c r="C1884" s="146"/>
      <c r="D1884" s="146"/>
      <c r="E1884" s="146"/>
      <c r="F1884" s="146"/>
      <c r="G1884" s="146"/>
      <c r="H1884" s="146"/>
      <c r="I1884" s="146"/>
      <c r="J1884" s="146"/>
      <c r="K1884" s="91"/>
      <c r="L1884" s="92"/>
      <c r="M1884" s="69"/>
    </row>
    <row r="1885" spans="1:14" s="74" customFormat="1" ht="12.75" customHeight="1" thickBot="1" x14ac:dyDescent="0.3">
      <c r="A1885" s="112" t="s">
        <v>34</v>
      </c>
      <c r="B1885" s="113"/>
      <c r="C1885" s="114"/>
      <c r="D1885" s="115"/>
      <c r="E1885" s="116"/>
      <c r="F1885" s="117"/>
      <c r="G1885" s="118"/>
      <c r="H1885" s="117"/>
      <c r="I1885" s="119"/>
      <c r="J1885" s="119"/>
      <c r="K1885" s="120"/>
      <c r="L1885" s="121">
        <f>SUM(L1883:L1884)</f>
        <v>0</v>
      </c>
      <c r="M1885" s="204"/>
    </row>
    <row r="1886" spans="1:14" s="82" customFormat="1" ht="12.75" customHeight="1" x14ac:dyDescent="0.25">
      <c r="A1886" s="276"/>
      <c r="B1886" s="123"/>
      <c r="C1886" s="124"/>
      <c r="D1886" s="277"/>
      <c r="E1886" s="276"/>
      <c r="F1886" s="123"/>
      <c r="G1886" s="276"/>
      <c r="H1886" s="123"/>
      <c r="I1886" s="277"/>
      <c r="J1886" s="277"/>
      <c r="K1886" s="125"/>
      <c r="L1886" s="127"/>
      <c r="M1886" s="205"/>
    </row>
    <row r="1887" spans="1:14" s="82" customFormat="1" ht="12.75" customHeight="1" x14ac:dyDescent="0.25">
      <c r="A1887" s="558" t="s">
        <v>18</v>
      </c>
      <c r="B1887" s="558"/>
      <c r="C1887" s="558"/>
      <c r="D1887" s="558"/>
      <c r="E1887" s="558"/>
      <c r="F1887" s="558"/>
      <c r="G1887" s="560" t="s">
        <v>19</v>
      </c>
      <c r="H1887" s="560"/>
      <c r="I1887" s="128"/>
      <c r="J1887" s="128"/>
      <c r="K1887" s="129"/>
      <c r="L1887" s="550" t="s">
        <v>20</v>
      </c>
      <c r="M1887" s="550"/>
    </row>
    <row r="1888" spans="1:14" s="82" customFormat="1" ht="12.75" customHeight="1" x14ac:dyDescent="0.25">
      <c r="B1888" s="83"/>
      <c r="C1888" s="84"/>
      <c r="D1888" s="475"/>
      <c r="E1888" s="122"/>
      <c r="F1888" s="130"/>
      <c r="G1888" s="131"/>
      <c r="H1888" s="130"/>
      <c r="K1888" s="132"/>
      <c r="L1888" s="126"/>
      <c r="M1888" s="130"/>
    </row>
    <row r="1889" spans="1:15" s="82" customFormat="1" ht="12.75" customHeight="1" x14ac:dyDescent="0.25">
      <c r="A1889" s="558" t="s">
        <v>1246</v>
      </c>
      <c r="B1889" s="558"/>
      <c r="C1889" s="558"/>
      <c r="D1889" s="558"/>
      <c r="E1889" s="558"/>
      <c r="F1889" s="558"/>
      <c r="G1889" s="559" t="s">
        <v>36</v>
      </c>
      <c r="H1889" s="559"/>
      <c r="I1889" s="279"/>
      <c r="J1889" s="279"/>
      <c r="K1889" s="133"/>
      <c r="L1889" s="559" t="s">
        <v>37</v>
      </c>
      <c r="M1889" s="559"/>
    </row>
    <row r="1890" spans="1:15" s="74" customFormat="1" ht="12.75" customHeight="1" x14ac:dyDescent="0.25">
      <c r="A1890" s="558" t="s">
        <v>1247</v>
      </c>
      <c r="B1890" s="558"/>
      <c r="C1890" s="558"/>
      <c r="D1890" s="558"/>
      <c r="E1890" s="558"/>
      <c r="F1890" s="558"/>
      <c r="G1890" s="550" t="s">
        <v>39</v>
      </c>
      <c r="H1890" s="550"/>
      <c r="I1890" s="278"/>
      <c r="J1890" s="278"/>
      <c r="K1890" s="133"/>
      <c r="L1890" s="550" t="s">
        <v>40</v>
      </c>
      <c r="M1890" s="550"/>
    </row>
    <row r="1891" spans="1:15" s="74" customFormat="1" ht="12.75" customHeight="1" x14ac:dyDescent="0.25">
      <c r="A1891" s="82"/>
      <c r="B1891" s="83"/>
      <c r="C1891" s="180"/>
      <c r="D1891" s="88"/>
      <c r="F1891" s="70"/>
      <c r="G1891" s="171"/>
      <c r="H1891" s="164"/>
      <c r="K1891" s="181"/>
      <c r="L1891" s="170"/>
      <c r="M1891" s="164"/>
    </row>
    <row r="1892" spans="1:15" s="74" customFormat="1" ht="12.75" customHeight="1" x14ac:dyDescent="0.25">
      <c r="A1892" s="557" t="s">
        <v>14</v>
      </c>
      <c r="B1892" s="557"/>
      <c r="C1892" s="557"/>
      <c r="D1892" s="557"/>
      <c r="E1892" s="557"/>
      <c r="F1892" s="70"/>
      <c r="G1892" s="171"/>
      <c r="H1892" s="164"/>
      <c r="K1892" s="181"/>
      <c r="L1892" s="170"/>
      <c r="M1892" s="164"/>
    </row>
    <row r="1893" spans="1:15" s="74" customFormat="1" ht="12.75" customHeight="1" x14ac:dyDescent="0.25">
      <c r="A1893" s="176" t="s">
        <v>52</v>
      </c>
      <c r="B1893" s="77"/>
      <c r="C1893" s="77"/>
      <c r="D1893" s="77"/>
      <c r="E1893" s="77" t="s">
        <v>457</v>
      </c>
      <c r="F1893" s="77"/>
      <c r="G1893" s="77" t="s">
        <v>1</v>
      </c>
      <c r="H1893" s="212" t="s">
        <v>46</v>
      </c>
      <c r="I1893" s="77" t="s">
        <v>51</v>
      </c>
      <c r="J1893" s="77"/>
      <c r="K1893" s="177"/>
      <c r="L1893" s="178"/>
      <c r="M1893" s="212" t="s">
        <v>471</v>
      </c>
    </row>
    <row r="1894" spans="1:15" s="88" customFormat="1" ht="12.75" customHeight="1" x14ac:dyDescent="0.25">
      <c r="A1894" s="74"/>
      <c r="B1894" s="70"/>
      <c r="C1894" s="84"/>
      <c r="D1894" s="279"/>
      <c r="E1894" s="140"/>
      <c r="F1894" s="179"/>
      <c r="G1894" s="71"/>
      <c r="H1894" s="179"/>
      <c r="I1894" s="140"/>
      <c r="J1894" s="140"/>
      <c r="K1894" s="133"/>
      <c r="L1894" s="141"/>
      <c r="M1894" s="164"/>
      <c r="N1894" s="481"/>
    </row>
    <row r="1895" spans="1:15" s="74" customFormat="1" ht="50.25" customHeight="1" x14ac:dyDescent="0.25">
      <c r="A1895" s="9" t="s">
        <v>2</v>
      </c>
      <c r="B1895" s="9" t="s">
        <v>3</v>
      </c>
      <c r="C1895" s="85" t="s">
        <v>4</v>
      </c>
      <c r="D1895" s="9" t="s">
        <v>5</v>
      </c>
      <c r="E1895" s="9" t="s">
        <v>6</v>
      </c>
      <c r="F1895" s="9" t="s">
        <v>7</v>
      </c>
      <c r="G1895" s="9" t="s">
        <v>8</v>
      </c>
      <c r="H1895" s="9" t="s">
        <v>9</v>
      </c>
      <c r="I1895" s="9" t="s">
        <v>22</v>
      </c>
      <c r="J1895" s="9" t="s">
        <v>10</v>
      </c>
      <c r="K1895" s="86" t="s">
        <v>11</v>
      </c>
      <c r="L1895" s="87" t="s">
        <v>12</v>
      </c>
      <c r="M1895" s="9" t="s">
        <v>13</v>
      </c>
    </row>
    <row r="1896" spans="1:15" s="74" customFormat="1" ht="12.75" customHeight="1" thickBot="1" x14ac:dyDescent="0.3">
      <c r="A1896" s="551" t="s">
        <v>24</v>
      </c>
      <c r="B1896" s="552"/>
      <c r="C1896" s="552"/>
      <c r="D1896" s="552"/>
      <c r="E1896" s="552"/>
      <c r="F1896" s="552"/>
      <c r="G1896" s="552"/>
      <c r="H1896" s="552"/>
      <c r="I1896" s="552"/>
      <c r="J1896" s="552"/>
      <c r="K1896" s="553"/>
      <c r="L1896" s="95">
        <f>L1897</f>
        <v>0</v>
      </c>
      <c r="M1896" s="96"/>
      <c r="N1896" s="97"/>
    </row>
    <row r="1897" spans="1:15" s="74" customFormat="1" ht="12.75" customHeight="1" thickBot="1" x14ac:dyDescent="0.3">
      <c r="A1897" s="69"/>
      <c r="B1897" s="69"/>
      <c r="C1897" s="69"/>
      <c r="D1897" s="69"/>
      <c r="E1897" s="69"/>
      <c r="F1897" s="69"/>
      <c r="G1897" s="69"/>
      <c r="H1897" s="69"/>
      <c r="I1897" s="90"/>
      <c r="J1897" s="90"/>
      <c r="K1897" s="91"/>
      <c r="L1897" s="110"/>
      <c r="M1897" s="69"/>
      <c r="N1897" s="97"/>
    </row>
    <row r="1898" spans="1:15" s="93" customFormat="1" ht="12.75" customHeight="1" x14ac:dyDescent="0.25">
      <c r="A1898" s="551" t="s">
        <v>27</v>
      </c>
      <c r="B1898" s="552"/>
      <c r="C1898" s="552"/>
      <c r="D1898" s="552"/>
      <c r="E1898" s="552"/>
      <c r="F1898" s="552"/>
      <c r="G1898" s="552"/>
      <c r="H1898" s="552"/>
      <c r="I1898" s="552"/>
      <c r="J1898" s="552"/>
      <c r="K1898" s="553"/>
      <c r="L1898" s="309">
        <f>SUM(L1899:L1901)</f>
        <v>3978.8</v>
      </c>
      <c r="M1898" s="89"/>
    </row>
    <row r="1899" spans="1:15" s="93" customFormat="1" ht="28.5" customHeight="1" x14ac:dyDescent="0.25">
      <c r="A1899" s="69" t="s">
        <v>679</v>
      </c>
      <c r="B1899" s="69">
        <v>5</v>
      </c>
      <c r="C1899" s="69">
        <v>22</v>
      </c>
      <c r="D1899" s="69" t="s">
        <v>1287</v>
      </c>
      <c r="E1899" s="69"/>
      <c r="F1899" s="69" t="s">
        <v>680</v>
      </c>
      <c r="G1899" s="69" t="s">
        <v>1289</v>
      </c>
      <c r="H1899" s="69" t="s">
        <v>1327</v>
      </c>
      <c r="I1899" s="90">
        <v>47228</v>
      </c>
      <c r="J1899" s="90">
        <v>47228</v>
      </c>
      <c r="K1899" s="91" t="s">
        <v>1328</v>
      </c>
      <c r="L1899" s="110">
        <v>3978.8</v>
      </c>
      <c r="M1899" s="69" t="s">
        <v>712</v>
      </c>
      <c r="O1899" s="93">
        <f>11368/20</f>
        <v>568.4</v>
      </c>
    </row>
    <row r="1900" spans="1:15" s="93" customFormat="1" ht="12.75" customHeight="1" x14ac:dyDescent="0.25">
      <c r="A1900" s="69"/>
      <c r="B1900" s="69"/>
      <c r="C1900" s="69"/>
      <c r="D1900" s="69"/>
      <c r="E1900" s="69"/>
      <c r="F1900" s="69"/>
      <c r="G1900" s="69"/>
      <c r="H1900" s="69"/>
      <c r="I1900" s="90"/>
      <c r="J1900" s="90"/>
      <c r="K1900" s="91"/>
      <c r="L1900" s="110"/>
      <c r="M1900" s="69"/>
      <c r="O1900" s="93">
        <f>O1899*7</f>
        <v>3978.7999999999997</v>
      </c>
    </row>
    <row r="1901" spans="1:15" s="93" customFormat="1" ht="12.75" customHeight="1" thickBot="1" x14ac:dyDescent="0.3">
      <c r="A1901" s="69"/>
      <c r="B1901" s="69"/>
      <c r="C1901" s="69"/>
      <c r="D1901" s="69"/>
      <c r="E1901" s="69"/>
      <c r="F1901" s="69"/>
      <c r="G1901" s="69"/>
      <c r="H1901" s="69"/>
      <c r="I1901" s="90"/>
      <c r="J1901" s="90"/>
      <c r="K1901" s="91"/>
      <c r="L1901" s="110"/>
      <c r="M1901" s="69"/>
    </row>
    <row r="1902" spans="1:15" s="93" customFormat="1" ht="12.75" customHeight="1" x14ac:dyDescent="0.25">
      <c r="A1902" s="567" t="s">
        <v>640</v>
      </c>
      <c r="B1902" s="568"/>
      <c r="C1902" s="568"/>
      <c r="D1902" s="568"/>
      <c r="E1902" s="568"/>
      <c r="F1902" s="568"/>
      <c r="G1902" s="568"/>
      <c r="H1902" s="568"/>
      <c r="I1902" s="568"/>
      <c r="J1902" s="568"/>
      <c r="K1902" s="569"/>
      <c r="L1902" s="309">
        <f>SUM(L1903:L1907)</f>
        <v>0</v>
      </c>
      <c r="M1902" s="69"/>
    </row>
    <row r="1903" spans="1:15" s="93" customFormat="1" ht="12.75" customHeight="1" x14ac:dyDescent="0.25">
      <c r="A1903" s="69"/>
      <c r="B1903" s="69"/>
      <c r="C1903" s="69"/>
      <c r="D1903" s="69"/>
      <c r="E1903" s="69"/>
      <c r="F1903" s="69"/>
      <c r="G1903" s="69"/>
      <c r="H1903" s="69"/>
      <c r="I1903" s="90"/>
      <c r="J1903" s="90"/>
      <c r="K1903" s="91"/>
      <c r="L1903" s="110"/>
      <c r="M1903" s="69"/>
    </row>
    <row r="1904" spans="1:15" s="93" customFormat="1" ht="12.75" customHeight="1" x14ac:dyDescent="0.25">
      <c r="A1904" s="69"/>
      <c r="B1904" s="69"/>
      <c r="C1904" s="69"/>
      <c r="D1904" s="69"/>
      <c r="E1904" s="69"/>
      <c r="F1904" s="69"/>
      <c r="G1904" s="69"/>
      <c r="H1904" s="69"/>
      <c r="I1904" s="90"/>
      <c r="J1904" s="90"/>
      <c r="K1904" s="91"/>
      <c r="L1904" s="110"/>
      <c r="M1904" s="69"/>
    </row>
    <row r="1905" spans="1:13" s="93" customFormat="1" ht="12.75" customHeight="1" x14ac:dyDescent="0.25">
      <c r="A1905" s="69"/>
      <c r="B1905" s="69"/>
      <c r="C1905" s="69"/>
      <c r="D1905" s="69"/>
      <c r="E1905" s="69"/>
      <c r="F1905" s="69"/>
      <c r="G1905" s="69"/>
      <c r="H1905" s="69"/>
      <c r="I1905" s="90"/>
      <c r="J1905" s="90"/>
      <c r="K1905" s="91"/>
      <c r="L1905" s="110"/>
      <c r="M1905" s="69"/>
    </row>
    <row r="1906" spans="1:13" s="93" customFormat="1" ht="12.75" customHeight="1" x14ac:dyDescent="0.25">
      <c r="A1906" s="69"/>
      <c r="B1906" s="69"/>
      <c r="C1906" s="69"/>
      <c r="D1906" s="69"/>
      <c r="E1906" s="69"/>
      <c r="F1906" s="69"/>
      <c r="G1906" s="69"/>
      <c r="H1906" s="69"/>
      <c r="I1906" s="90"/>
      <c r="J1906" s="90"/>
      <c r="K1906" s="91"/>
      <c r="L1906" s="110"/>
      <c r="M1906" s="69"/>
    </row>
    <row r="1907" spans="1:13" s="93" customFormat="1" ht="12.75" customHeight="1" x14ac:dyDescent="0.25">
      <c r="A1907" s="69"/>
      <c r="B1907" s="69"/>
      <c r="C1907" s="69"/>
      <c r="D1907" s="69"/>
      <c r="E1907" s="69"/>
      <c r="F1907" s="69"/>
      <c r="G1907" s="69"/>
      <c r="H1907" s="69"/>
      <c r="I1907" s="90"/>
      <c r="J1907" s="90"/>
      <c r="K1907" s="91"/>
      <c r="L1907" s="110"/>
      <c r="M1907" s="347"/>
    </row>
    <row r="1908" spans="1:13" s="93" customFormat="1" ht="12.75" customHeight="1" x14ac:dyDescent="0.25">
      <c r="A1908" s="554" t="s">
        <v>30</v>
      </c>
      <c r="B1908" s="555"/>
      <c r="C1908" s="555"/>
      <c r="D1908" s="555"/>
      <c r="E1908" s="555"/>
      <c r="F1908" s="555"/>
      <c r="G1908" s="555"/>
      <c r="H1908" s="555"/>
      <c r="I1908" s="555"/>
      <c r="J1908" s="555"/>
      <c r="K1908" s="556"/>
      <c r="L1908" s="394">
        <f>SUM(L1909:L1910)</f>
        <v>0</v>
      </c>
      <c r="M1908" s="89"/>
    </row>
    <row r="1909" spans="1:13" s="93" customFormat="1" ht="12.75" customHeight="1" x14ac:dyDescent="0.25">
      <c r="A1909" s="69"/>
      <c r="B1909" s="69"/>
      <c r="C1909" s="69"/>
      <c r="D1909" s="69"/>
      <c r="E1909" s="69"/>
      <c r="F1909" s="69"/>
      <c r="G1909" s="69"/>
      <c r="H1909" s="69"/>
      <c r="I1909" s="90"/>
      <c r="J1909" s="90"/>
      <c r="K1909" s="91"/>
      <c r="L1909" s="110"/>
      <c r="M1909" s="69"/>
    </row>
    <row r="1910" spans="1:13" s="93" customFormat="1" ht="12.75" customHeight="1" x14ac:dyDescent="0.25">
      <c r="A1910" s="69"/>
      <c r="B1910" s="69"/>
      <c r="C1910" s="69"/>
      <c r="D1910" s="69"/>
      <c r="E1910" s="69"/>
      <c r="F1910" s="69"/>
      <c r="G1910" s="69"/>
      <c r="H1910" s="69"/>
      <c r="I1910" s="90"/>
      <c r="J1910" s="90"/>
      <c r="K1910" s="91"/>
      <c r="L1910" s="110"/>
      <c r="M1910" s="69"/>
    </row>
    <row r="1911" spans="1:13" s="93" customFormat="1" ht="12.75" customHeight="1" x14ac:dyDescent="0.25">
      <c r="A1911" s="554" t="s">
        <v>33</v>
      </c>
      <c r="B1911" s="555"/>
      <c r="C1911" s="555"/>
      <c r="D1911" s="555"/>
      <c r="E1911" s="555"/>
      <c r="F1911" s="555"/>
      <c r="G1911" s="555"/>
      <c r="H1911" s="555"/>
      <c r="I1911" s="555"/>
      <c r="J1911" s="555"/>
      <c r="K1911" s="556"/>
      <c r="L1911" s="394">
        <f>SUM(L1912:L1914)</f>
        <v>0</v>
      </c>
      <c r="M1911" s="89"/>
    </row>
    <row r="1912" spans="1:13" s="93" customFormat="1" ht="12.75" customHeight="1" x14ac:dyDescent="0.25">
      <c r="A1912" s="69"/>
      <c r="B1912" s="69"/>
      <c r="C1912" s="69"/>
      <c r="D1912" s="69"/>
      <c r="E1912" s="69"/>
      <c r="F1912" s="69"/>
      <c r="G1912" s="69"/>
      <c r="H1912" s="69"/>
      <c r="I1912" s="90"/>
      <c r="J1912" s="90"/>
      <c r="K1912" s="91"/>
      <c r="L1912" s="110"/>
      <c r="M1912" s="69"/>
    </row>
    <row r="1913" spans="1:13" s="93" customFormat="1" ht="12.75" customHeight="1" x14ac:dyDescent="0.25">
      <c r="A1913" s="69"/>
      <c r="B1913" s="69"/>
      <c r="C1913" s="69"/>
      <c r="D1913" s="69"/>
      <c r="E1913" s="69"/>
      <c r="F1913" s="69"/>
      <c r="G1913" s="69"/>
      <c r="H1913" s="69"/>
      <c r="I1913" s="90"/>
      <c r="J1913" s="90"/>
      <c r="K1913" s="91"/>
      <c r="L1913" s="110"/>
      <c r="M1913" s="69"/>
    </row>
    <row r="1914" spans="1:13" s="93" customFormat="1" ht="12.75" customHeight="1" x14ac:dyDescent="0.25">
      <c r="A1914" s="69"/>
      <c r="B1914" s="69"/>
      <c r="C1914" s="69"/>
      <c r="D1914" s="69"/>
      <c r="E1914" s="69"/>
      <c r="F1914" s="69"/>
      <c r="G1914" s="69"/>
      <c r="H1914" s="69"/>
      <c r="I1914" s="90"/>
      <c r="J1914" s="90"/>
      <c r="K1914" s="91"/>
      <c r="L1914" s="110"/>
      <c r="M1914" s="69"/>
    </row>
    <row r="1915" spans="1:13" s="74" customFormat="1" ht="12.75" customHeight="1" thickBot="1" x14ac:dyDescent="0.3">
      <c r="A1915" s="112" t="s">
        <v>34</v>
      </c>
      <c r="B1915" s="113"/>
      <c r="C1915" s="114"/>
      <c r="D1915" s="115"/>
      <c r="E1915" s="116"/>
      <c r="F1915" s="117"/>
      <c r="G1915" s="118"/>
      <c r="H1915" s="117"/>
      <c r="I1915" s="119"/>
      <c r="J1915" s="119"/>
      <c r="K1915" s="120"/>
      <c r="L1915" s="121">
        <f>L1896+L1898+L1902+L1908+L1911</f>
        <v>3978.8</v>
      </c>
      <c r="M1915" s="204"/>
    </row>
    <row r="1916" spans="1:13" s="82" customFormat="1" ht="12.75" customHeight="1" x14ac:dyDescent="0.25">
      <c r="A1916" s="276"/>
      <c r="B1916" s="123"/>
      <c r="C1916" s="124"/>
      <c r="D1916" s="277"/>
      <c r="E1916" s="276"/>
      <c r="F1916" s="123"/>
      <c r="G1916" s="276"/>
      <c r="H1916" s="123"/>
      <c r="I1916" s="277"/>
      <c r="J1916" s="277"/>
      <c r="K1916" s="125"/>
      <c r="L1916" s="127"/>
      <c r="M1916" s="205"/>
    </row>
    <row r="1917" spans="1:13" s="82" customFormat="1" ht="12.75" customHeight="1" x14ac:dyDescent="0.25">
      <c r="A1917" s="558" t="s">
        <v>18</v>
      </c>
      <c r="B1917" s="558"/>
      <c r="C1917" s="558"/>
      <c r="D1917" s="558"/>
      <c r="E1917" s="558"/>
      <c r="F1917" s="558"/>
      <c r="G1917" s="560" t="s">
        <v>19</v>
      </c>
      <c r="H1917" s="560"/>
      <c r="I1917" s="128"/>
      <c r="J1917" s="128"/>
      <c r="K1917" s="129"/>
      <c r="L1917" s="550" t="s">
        <v>20</v>
      </c>
      <c r="M1917" s="550"/>
    </row>
    <row r="1918" spans="1:13" s="82" customFormat="1" ht="12.75" customHeight="1" x14ac:dyDescent="0.25">
      <c r="B1918" s="83"/>
      <c r="C1918" s="84"/>
      <c r="D1918" s="475"/>
      <c r="E1918" s="122"/>
      <c r="F1918" s="130"/>
      <c r="G1918" s="131"/>
      <c r="H1918" s="130"/>
      <c r="K1918" s="132"/>
      <c r="L1918" s="126"/>
      <c r="M1918" s="130"/>
    </row>
    <row r="1919" spans="1:13" s="82" customFormat="1" ht="12.75" customHeight="1" x14ac:dyDescent="0.25">
      <c r="A1919" s="558" t="s">
        <v>1246</v>
      </c>
      <c r="B1919" s="558"/>
      <c r="C1919" s="558"/>
      <c r="D1919" s="558"/>
      <c r="E1919" s="558"/>
      <c r="F1919" s="558"/>
      <c r="G1919" s="559" t="s">
        <v>36</v>
      </c>
      <c r="H1919" s="559"/>
      <c r="I1919" s="279"/>
      <c r="J1919" s="279"/>
      <c r="K1919" s="133"/>
      <c r="L1919" s="559" t="s">
        <v>37</v>
      </c>
      <c r="M1919" s="559"/>
    </row>
    <row r="1920" spans="1:13" s="74" customFormat="1" ht="12.75" customHeight="1" x14ac:dyDescent="0.25">
      <c r="A1920" s="558" t="s">
        <v>1247</v>
      </c>
      <c r="B1920" s="558"/>
      <c r="C1920" s="558"/>
      <c r="D1920" s="558"/>
      <c r="E1920" s="558"/>
      <c r="F1920" s="558"/>
      <c r="G1920" s="550" t="s">
        <v>39</v>
      </c>
      <c r="H1920" s="550"/>
      <c r="I1920" s="278"/>
      <c r="J1920" s="278"/>
      <c r="K1920" s="133"/>
      <c r="L1920" s="550" t="s">
        <v>40</v>
      </c>
      <c r="M1920" s="550"/>
    </row>
    <row r="1921" spans="1:14" s="74" customFormat="1" ht="12.75" customHeight="1" x14ac:dyDescent="0.25">
      <c r="A1921" s="82"/>
      <c r="B1921" s="83"/>
      <c r="C1921" s="180"/>
      <c r="D1921" s="88"/>
      <c r="F1921" s="70"/>
      <c r="G1921" s="171"/>
      <c r="H1921" s="164"/>
      <c r="K1921" s="181"/>
      <c r="L1921" s="170"/>
      <c r="M1921" s="164"/>
    </row>
    <row r="1922" spans="1:14" s="74" customFormat="1" ht="12.75" customHeight="1" x14ac:dyDescent="0.25">
      <c r="A1922" s="557" t="s">
        <v>14</v>
      </c>
      <c r="B1922" s="557"/>
      <c r="C1922" s="557"/>
      <c r="D1922" s="557"/>
      <c r="E1922" s="557"/>
      <c r="F1922" s="70"/>
      <c r="G1922" s="171"/>
      <c r="H1922" s="164"/>
      <c r="K1922" s="181"/>
      <c r="L1922" s="170"/>
      <c r="M1922" s="164"/>
    </row>
    <row r="1923" spans="1:14" s="74" customFormat="1" ht="12.75" customHeight="1" x14ac:dyDescent="0.25">
      <c r="A1923" s="158" t="s">
        <v>474</v>
      </c>
      <c r="B1923" s="159"/>
      <c r="C1923" s="160"/>
      <c r="D1923" s="161"/>
      <c r="E1923" s="158" t="s">
        <v>0</v>
      </c>
      <c r="F1923" s="159"/>
      <c r="G1923" s="158" t="s">
        <v>475</v>
      </c>
      <c r="H1923" s="210" t="s">
        <v>45</v>
      </c>
      <c r="I1923" s="79" t="s">
        <v>476</v>
      </c>
      <c r="J1923" s="158"/>
      <c r="K1923" s="162"/>
      <c r="L1923" s="163"/>
      <c r="M1923" s="213" t="s">
        <v>477</v>
      </c>
    </row>
    <row r="1924" spans="1:14" s="88" customFormat="1" ht="12.75" customHeight="1" x14ac:dyDescent="0.25">
      <c r="A1924" s="82"/>
      <c r="B1924" s="83"/>
      <c r="C1924" s="84"/>
      <c r="D1924" s="279"/>
      <c r="E1924" s="140"/>
      <c r="F1924" s="83"/>
      <c r="G1924" s="71"/>
      <c r="H1924" s="179"/>
      <c r="I1924" s="140"/>
      <c r="J1924" s="140"/>
      <c r="K1924" s="72"/>
      <c r="L1924" s="141"/>
      <c r="M1924" s="164"/>
    </row>
    <row r="1925" spans="1:14" s="74" customFormat="1" ht="58.5" customHeight="1" thickBot="1" x14ac:dyDescent="0.3">
      <c r="A1925" s="9" t="s">
        <v>2</v>
      </c>
      <c r="B1925" s="9" t="s">
        <v>3</v>
      </c>
      <c r="C1925" s="85" t="s">
        <v>4</v>
      </c>
      <c r="D1925" s="9" t="s">
        <v>5</v>
      </c>
      <c r="E1925" s="9" t="s">
        <v>6</v>
      </c>
      <c r="F1925" s="9" t="s">
        <v>7</v>
      </c>
      <c r="G1925" s="9" t="s">
        <v>8</v>
      </c>
      <c r="H1925" s="9" t="s">
        <v>9</v>
      </c>
      <c r="I1925" s="9" t="s">
        <v>22</v>
      </c>
      <c r="J1925" s="9" t="s">
        <v>10</v>
      </c>
      <c r="K1925" s="86" t="s">
        <v>11</v>
      </c>
      <c r="L1925" s="87" t="s">
        <v>12</v>
      </c>
      <c r="M1925" s="9" t="s">
        <v>13</v>
      </c>
    </row>
    <row r="1926" spans="1:14" s="93" customFormat="1" ht="12.75" hidden="1" customHeight="1" x14ac:dyDescent="0.25">
      <c r="A1926" s="551" t="s">
        <v>140</v>
      </c>
      <c r="B1926" s="552"/>
      <c r="C1926" s="552"/>
      <c r="D1926" s="552"/>
      <c r="E1926" s="552"/>
      <c r="F1926" s="552"/>
      <c r="G1926" s="552"/>
      <c r="H1926" s="552"/>
      <c r="I1926" s="552"/>
      <c r="J1926" s="552"/>
      <c r="K1926" s="553"/>
      <c r="L1926" s="310">
        <f>SUM(L1927:L1932)</f>
        <v>1513</v>
      </c>
      <c r="M1926" s="89"/>
    </row>
    <row r="1927" spans="1:14" s="74" customFormat="1" ht="30.75" hidden="1" customHeight="1" x14ac:dyDescent="0.25">
      <c r="A1927" s="69" t="s">
        <v>679</v>
      </c>
      <c r="B1927" s="69">
        <v>4</v>
      </c>
      <c r="C1927" s="69">
        <v>5</v>
      </c>
      <c r="D1927" s="69" t="s">
        <v>1124</v>
      </c>
      <c r="E1927" s="69"/>
      <c r="F1927" s="69" t="s">
        <v>684</v>
      </c>
      <c r="G1927" s="69" t="s">
        <v>1125</v>
      </c>
      <c r="H1927" s="69" t="s">
        <v>1126</v>
      </c>
      <c r="I1927" s="90">
        <v>43480</v>
      </c>
      <c r="J1927" s="90">
        <v>43480</v>
      </c>
      <c r="K1927" s="91">
        <v>1334</v>
      </c>
      <c r="L1927" s="92">
        <v>58</v>
      </c>
      <c r="M1927" s="69" t="s">
        <v>1127</v>
      </c>
      <c r="N1927" s="97"/>
    </row>
    <row r="1928" spans="1:14" s="74" customFormat="1" ht="52.5" hidden="1" customHeight="1" x14ac:dyDescent="0.25">
      <c r="A1928" s="69" t="s">
        <v>679</v>
      </c>
      <c r="B1928" s="69">
        <v>4</v>
      </c>
      <c r="C1928" s="69">
        <v>5</v>
      </c>
      <c r="D1928" s="69" t="s">
        <v>1167</v>
      </c>
      <c r="E1928" s="69"/>
      <c r="F1928" s="69" t="s">
        <v>1162</v>
      </c>
      <c r="G1928" s="69" t="s">
        <v>1168</v>
      </c>
      <c r="H1928" s="69" t="s">
        <v>717</v>
      </c>
      <c r="I1928" s="90">
        <v>43533</v>
      </c>
      <c r="J1928" s="90">
        <v>43533</v>
      </c>
      <c r="K1928" s="91">
        <v>859</v>
      </c>
      <c r="L1928" s="92">
        <v>1025</v>
      </c>
      <c r="M1928" s="69" t="s">
        <v>1127</v>
      </c>
      <c r="N1928" s="97"/>
    </row>
    <row r="1929" spans="1:14" s="74" customFormat="1" ht="24.75" hidden="1" customHeight="1" x14ac:dyDescent="0.25">
      <c r="A1929" s="69" t="s">
        <v>679</v>
      </c>
      <c r="B1929" s="69">
        <v>4</v>
      </c>
      <c r="C1929" s="69">
        <v>5</v>
      </c>
      <c r="D1929" s="69" t="s">
        <v>1184</v>
      </c>
      <c r="E1929" s="69"/>
      <c r="F1929" s="69" t="s">
        <v>1162</v>
      </c>
      <c r="G1929" s="69" t="s">
        <v>1185</v>
      </c>
      <c r="H1929" s="69" t="s">
        <v>717</v>
      </c>
      <c r="I1929" s="90">
        <v>43538</v>
      </c>
      <c r="J1929" s="90">
        <v>43538</v>
      </c>
      <c r="K1929" s="91">
        <v>874</v>
      </c>
      <c r="L1929" s="92">
        <v>430</v>
      </c>
      <c r="M1929" s="321" t="s">
        <v>1127</v>
      </c>
      <c r="N1929" s="97"/>
    </row>
    <row r="1930" spans="1:14" s="74" customFormat="1" ht="12.75" hidden="1" customHeight="1" x14ac:dyDescent="0.25">
      <c r="A1930" s="69"/>
      <c r="B1930" s="69"/>
      <c r="C1930" s="69"/>
      <c r="D1930" s="69"/>
      <c r="E1930" s="69"/>
      <c r="F1930" s="69"/>
      <c r="G1930" s="69"/>
      <c r="H1930" s="69"/>
      <c r="I1930" s="90"/>
      <c r="J1930" s="90"/>
      <c r="K1930" s="91"/>
      <c r="L1930" s="92"/>
      <c r="M1930" s="321"/>
      <c r="N1930" s="97"/>
    </row>
    <row r="1931" spans="1:14" s="74" customFormat="1" ht="12.75" hidden="1" customHeight="1" x14ac:dyDescent="0.25">
      <c r="A1931" s="69"/>
      <c r="B1931" s="69"/>
      <c r="C1931" s="69"/>
      <c r="D1931" s="69"/>
      <c r="E1931" s="69"/>
      <c r="F1931" s="69"/>
      <c r="G1931" s="69"/>
      <c r="H1931" s="69"/>
      <c r="I1931" s="90"/>
      <c r="J1931" s="90"/>
      <c r="K1931" s="91"/>
      <c r="L1931" s="92"/>
      <c r="M1931" s="321"/>
      <c r="N1931" s="97"/>
    </row>
    <row r="1932" spans="1:14" s="74" customFormat="1" ht="12.75" hidden="1" customHeight="1" x14ac:dyDescent="0.25">
      <c r="A1932" s="69"/>
      <c r="B1932" s="69"/>
      <c r="C1932" s="69"/>
      <c r="D1932" s="69"/>
      <c r="E1932" s="69"/>
      <c r="F1932" s="69"/>
      <c r="G1932" s="69"/>
      <c r="H1932" s="69"/>
      <c r="I1932" s="90"/>
      <c r="J1932" s="90"/>
      <c r="K1932" s="91"/>
      <c r="L1932" s="92"/>
      <c r="M1932" s="321"/>
      <c r="N1932" s="97"/>
    </row>
    <row r="1933" spans="1:14" s="74" customFormat="1" ht="12.75" hidden="1" customHeight="1" thickBot="1" x14ac:dyDescent="0.3">
      <c r="A1933" s="554"/>
      <c r="B1933" s="555"/>
      <c r="C1933" s="555"/>
      <c r="D1933" s="555"/>
      <c r="E1933" s="555"/>
      <c r="F1933" s="555"/>
      <c r="G1933" s="555"/>
      <c r="H1933" s="555"/>
      <c r="I1933" s="555"/>
      <c r="J1933" s="555"/>
      <c r="K1933" s="556"/>
      <c r="L1933" s="311">
        <f>SUM(L1934:L1937)</f>
        <v>0</v>
      </c>
      <c r="M1933" s="96"/>
      <c r="N1933" s="97"/>
    </row>
    <row r="1934" spans="1:14" s="74" customFormat="1" ht="12.75" hidden="1" customHeight="1" x14ac:dyDescent="0.25">
      <c r="A1934" s="69"/>
      <c r="B1934" s="69"/>
      <c r="C1934" s="69"/>
      <c r="D1934" s="69"/>
      <c r="E1934" s="69"/>
      <c r="F1934" s="69"/>
      <c r="G1934" s="69"/>
      <c r="H1934" s="69"/>
      <c r="I1934" s="90"/>
      <c r="J1934" s="90"/>
      <c r="K1934" s="91"/>
      <c r="L1934" s="110"/>
      <c r="M1934" s="103"/>
    </row>
    <row r="1935" spans="1:14" s="74" customFormat="1" ht="12.75" hidden="1" customHeight="1" x14ac:dyDescent="0.25">
      <c r="A1935" s="69"/>
      <c r="B1935" s="69"/>
      <c r="C1935" s="69"/>
      <c r="D1935" s="69"/>
      <c r="E1935" s="69"/>
      <c r="F1935" s="69"/>
      <c r="G1935" s="69"/>
      <c r="H1935" s="69"/>
      <c r="I1935" s="90"/>
      <c r="J1935" s="90"/>
      <c r="K1935" s="91"/>
      <c r="L1935" s="110"/>
      <c r="M1935" s="103"/>
    </row>
    <row r="1936" spans="1:14" s="74" customFormat="1" ht="12.75" hidden="1" customHeight="1" x14ac:dyDescent="0.25">
      <c r="A1936" s="69"/>
      <c r="B1936" s="69"/>
      <c r="C1936" s="69"/>
      <c r="D1936" s="69"/>
      <c r="E1936" s="69"/>
      <c r="F1936" s="69"/>
      <c r="G1936" s="69"/>
      <c r="H1936" s="69"/>
      <c r="I1936" s="90"/>
      <c r="J1936" s="90"/>
      <c r="K1936" s="91"/>
      <c r="L1936" s="110"/>
      <c r="M1936" s="103"/>
    </row>
    <row r="1937" spans="1:14" s="74" customFormat="1" ht="12.75" hidden="1" customHeight="1" thickBot="1" x14ac:dyDescent="0.3">
      <c r="A1937" s="69"/>
      <c r="B1937" s="69"/>
      <c r="C1937" s="69"/>
      <c r="D1937" s="69"/>
      <c r="E1937" s="69"/>
      <c r="F1937" s="69"/>
      <c r="G1937" s="69"/>
      <c r="H1937" s="69"/>
      <c r="I1937" s="90"/>
      <c r="J1937" s="90"/>
      <c r="K1937" s="91"/>
      <c r="L1937" s="110"/>
      <c r="M1937" s="103"/>
    </row>
    <row r="1938" spans="1:14" s="93" customFormat="1" ht="12.75" customHeight="1" x14ac:dyDescent="0.25">
      <c r="A1938" s="551" t="s">
        <v>640</v>
      </c>
      <c r="B1938" s="552"/>
      <c r="C1938" s="552"/>
      <c r="D1938" s="552"/>
      <c r="E1938" s="552"/>
      <c r="F1938" s="552"/>
      <c r="G1938" s="552"/>
      <c r="H1938" s="552"/>
      <c r="I1938" s="552"/>
      <c r="J1938" s="552"/>
      <c r="K1938" s="553"/>
      <c r="L1938" s="309">
        <f>SUM(L1939:L1941)</f>
        <v>641.96</v>
      </c>
      <c r="M1938" s="89"/>
    </row>
    <row r="1939" spans="1:14" s="93" customFormat="1" ht="19.5" customHeight="1" x14ac:dyDescent="0.25">
      <c r="A1939" s="69" t="s">
        <v>679</v>
      </c>
      <c r="B1939" s="69">
        <v>6</v>
      </c>
      <c r="C1939" s="69">
        <v>19</v>
      </c>
      <c r="D1939" s="69" t="s">
        <v>1803</v>
      </c>
      <c r="E1939" s="69"/>
      <c r="F1939" s="69" t="s">
        <v>684</v>
      </c>
      <c r="G1939" s="69" t="s">
        <v>1720</v>
      </c>
      <c r="H1939" s="69" t="s">
        <v>1646</v>
      </c>
      <c r="I1939" s="90">
        <v>43598</v>
      </c>
      <c r="J1939" s="90">
        <v>43598</v>
      </c>
      <c r="K1939" s="91">
        <v>1413</v>
      </c>
      <c r="L1939" s="92">
        <v>58</v>
      </c>
      <c r="M1939" s="69" t="s">
        <v>712</v>
      </c>
      <c r="N1939" s="528"/>
    </row>
    <row r="1940" spans="1:14" s="93" customFormat="1" ht="79.5" customHeight="1" x14ac:dyDescent="0.25">
      <c r="A1940" s="69" t="s">
        <v>679</v>
      </c>
      <c r="B1940" s="69">
        <v>6</v>
      </c>
      <c r="C1940" s="69">
        <v>13</v>
      </c>
      <c r="D1940" s="69" t="s">
        <v>1740</v>
      </c>
      <c r="E1940" s="69"/>
      <c r="F1940" s="69" t="s">
        <v>684</v>
      </c>
      <c r="G1940" s="69" t="s">
        <v>1739</v>
      </c>
      <c r="H1940" s="69" t="s">
        <v>1321</v>
      </c>
      <c r="I1940" s="90">
        <v>43588</v>
      </c>
      <c r="J1940" s="90">
        <v>43588</v>
      </c>
      <c r="K1940" s="91" t="s">
        <v>1742</v>
      </c>
      <c r="L1940" s="110">
        <v>583.96</v>
      </c>
      <c r="M1940" s="69" t="s">
        <v>1322</v>
      </c>
      <c r="N1940" s="540">
        <v>6148</v>
      </c>
    </row>
    <row r="1941" spans="1:14" s="93" customFormat="1" ht="12.75" customHeight="1" x14ac:dyDescent="0.25">
      <c r="A1941" s="69" t="s">
        <v>679</v>
      </c>
      <c r="B1941" s="69"/>
      <c r="C1941" s="69"/>
      <c r="D1941" s="69"/>
      <c r="E1941" s="69"/>
      <c r="F1941" s="69"/>
      <c r="G1941" s="69"/>
      <c r="H1941" s="69"/>
      <c r="I1941" s="90"/>
      <c r="J1941" s="90"/>
      <c r="K1941" s="91"/>
      <c r="L1941" s="110"/>
      <c r="M1941" s="69"/>
    </row>
    <row r="1942" spans="1:14" s="93" customFormat="1" ht="12.75" hidden="1" customHeight="1" x14ac:dyDescent="0.25">
      <c r="A1942" s="69"/>
      <c r="B1942" s="69"/>
      <c r="C1942" s="69"/>
      <c r="D1942" s="69"/>
      <c r="E1942" s="69"/>
      <c r="F1942" s="69"/>
      <c r="G1942" s="69"/>
      <c r="H1942" s="69"/>
      <c r="I1942" s="90"/>
      <c r="J1942" s="90"/>
      <c r="K1942" s="91"/>
      <c r="L1942" s="110"/>
      <c r="M1942" s="69"/>
    </row>
    <row r="1943" spans="1:14" s="93" customFormat="1" ht="12.75" hidden="1" customHeight="1" thickBot="1" x14ac:dyDescent="0.3">
      <c r="A1943" s="69"/>
      <c r="B1943" s="69"/>
      <c r="C1943" s="69"/>
      <c r="D1943" s="69"/>
      <c r="E1943" s="69"/>
      <c r="F1943" s="69"/>
      <c r="G1943" s="69"/>
      <c r="H1943" s="69"/>
      <c r="I1943" s="90"/>
      <c r="J1943" s="90"/>
      <c r="K1943" s="91"/>
      <c r="L1943" s="110"/>
      <c r="M1943" s="69"/>
    </row>
    <row r="1944" spans="1:14" s="93" customFormat="1" ht="12.75" hidden="1" customHeight="1" x14ac:dyDescent="0.25">
      <c r="A1944" s="551" t="s">
        <v>31</v>
      </c>
      <c r="B1944" s="552"/>
      <c r="C1944" s="552"/>
      <c r="D1944" s="552"/>
      <c r="E1944" s="552"/>
      <c r="F1944" s="552"/>
      <c r="G1944" s="552"/>
      <c r="H1944" s="552"/>
      <c r="I1944" s="552"/>
      <c r="J1944" s="552"/>
      <c r="K1944" s="553"/>
      <c r="L1944" s="381">
        <f>SUM(L1945)</f>
        <v>0</v>
      </c>
      <c r="M1944" s="89"/>
    </row>
    <row r="1945" spans="1:14" s="93" customFormat="1" ht="12.75" hidden="1" customHeight="1" x14ac:dyDescent="0.25">
      <c r="A1945" s="69"/>
      <c r="B1945" s="69"/>
      <c r="C1945" s="69"/>
      <c r="D1945" s="69"/>
      <c r="E1945" s="69"/>
      <c r="F1945" s="69"/>
      <c r="G1945" s="69"/>
      <c r="H1945" s="69"/>
      <c r="I1945" s="90"/>
      <c r="J1945" s="90"/>
      <c r="K1945" s="91"/>
      <c r="L1945" s="92"/>
      <c r="M1945" s="69"/>
    </row>
    <row r="1946" spans="1:14" s="93" customFormat="1" ht="12.75" hidden="1" customHeight="1" x14ac:dyDescent="0.25">
      <c r="A1946" s="69"/>
      <c r="B1946" s="69"/>
      <c r="C1946" s="69"/>
      <c r="D1946" s="69"/>
      <c r="E1946" s="69"/>
      <c r="F1946" s="69"/>
      <c r="G1946" s="69"/>
      <c r="H1946" s="69"/>
      <c r="I1946" s="90"/>
      <c r="J1946" s="90"/>
      <c r="K1946" s="91"/>
      <c r="L1946" s="165"/>
      <c r="M1946" s="69"/>
    </row>
    <row r="1947" spans="1:14" s="93" customFormat="1" ht="12.75" hidden="1" customHeight="1" x14ac:dyDescent="0.25">
      <c r="A1947" s="69"/>
      <c r="B1947" s="69"/>
      <c r="C1947" s="69"/>
      <c r="D1947" s="69"/>
      <c r="E1947" s="69"/>
      <c r="F1947" s="69"/>
      <c r="G1947" s="69"/>
      <c r="H1947" s="69"/>
      <c r="I1947" s="90"/>
      <c r="J1947" s="90"/>
      <c r="K1947" s="91"/>
      <c r="L1947" s="165"/>
      <c r="M1947" s="69"/>
    </row>
    <row r="1948" spans="1:14" s="93" customFormat="1" ht="12.75" hidden="1" customHeight="1" x14ac:dyDescent="0.25">
      <c r="A1948" s="69"/>
      <c r="B1948" s="69"/>
      <c r="C1948" s="69"/>
      <c r="D1948" s="69"/>
      <c r="E1948" s="69"/>
      <c r="F1948" s="69"/>
      <c r="G1948" s="69"/>
      <c r="H1948" s="69"/>
      <c r="I1948" s="90"/>
      <c r="J1948" s="90"/>
      <c r="K1948" s="91"/>
      <c r="L1948" s="165"/>
      <c r="M1948" s="69"/>
    </row>
    <row r="1949" spans="1:14" s="74" customFormat="1" ht="12.75" hidden="1" customHeight="1" thickBot="1" x14ac:dyDescent="0.3">
      <c r="A1949" s="69"/>
      <c r="B1949" s="69"/>
      <c r="C1949" s="69"/>
      <c r="D1949" s="69"/>
      <c r="E1949" s="69"/>
      <c r="F1949" s="69"/>
      <c r="G1949" s="69"/>
      <c r="H1949" s="69"/>
      <c r="I1949" s="90"/>
      <c r="J1949" s="90"/>
      <c r="K1949" s="91"/>
      <c r="L1949" s="165"/>
      <c r="M1949" s="69"/>
    </row>
    <row r="1950" spans="1:14" s="74" customFormat="1" ht="12.75" hidden="1" customHeight="1" x14ac:dyDescent="0.25">
      <c r="A1950" s="551" t="s">
        <v>32</v>
      </c>
      <c r="B1950" s="552"/>
      <c r="C1950" s="552"/>
      <c r="D1950" s="552"/>
      <c r="E1950" s="552"/>
      <c r="F1950" s="552"/>
      <c r="G1950" s="552"/>
      <c r="H1950" s="552"/>
      <c r="I1950" s="552"/>
      <c r="J1950" s="552"/>
      <c r="K1950" s="553"/>
      <c r="L1950" s="109">
        <v>0</v>
      </c>
      <c r="M1950" s="89"/>
    </row>
    <row r="1951" spans="1:14" s="74" customFormat="1" ht="12.75" hidden="1" customHeight="1" x14ac:dyDescent="0.25">
      <c r="A1951" s="69"/>
      <c r="B1951" s="69"/>
      <c r="C1951" s="69"/>
      <c r="D1951" s="69"/>
      <c r="E1951" s="69"/>
      <c r="F1951" s="69"/>
      <c r="G1951" s="69"/>
      <c r="H1951" s="69"/>
      <c r="I1951" s="90"/>
      <c r="J1951" s="90"/>
      <c r="K1951" s="91"/>
      <c r="L1951" s="165"/>
      <c r="M1951" s="69"/>
    </row>
    <row r="1952" spans="1:14" s="74" customFormat="1" ht="12.75" customHeight="1" thickBot="1" x14ac:dyDescent="0.3">
      <c r="A1952" s="112" t="s">
        <v>34</v>
      </c>
      <c r="B1952" s="113"/>
      <c r="C1952" s="114"/>
      <c r="D1952" s="115"/>
      <c r="E1952" s="116"/>
      <c r="F1952" s="117"/>
      <c r="G1952" s="118"/>
      <c r="H1952" s="117"/>
      <c r="I1952" s="119"/>
      <c r="J1952" s="119"/>
      <c r="K1952" s="120"/>
      <c r="L1952" s="121">
        <f>L1926+L1933+L1938+L1942+L1944+L1950</f>
        <v>2154.96</v>
      </c>
      <c r="M1952" s="204"/>
    </row>
    <row r="1953" spans="1:14" s="82" customFormat="1" ht="12.75" customHeight="1" x14ac:dyDescent="0.25">
      <c r="A1953" s="276"/>
      <c r="B1953" s="123"/>
      <c r="C1953" s="124"/>
      <c r="D1953" s="277"/>
      <c r="E1953" s="276"/>
      <c r="F1953" s="123"/>
      <c r="G1953" s="276"/>
      <c r="H1953" s="123"/>
      <c r="I1953" s="277"/>
      <c r="J1953" s="277"/>
      <c r="K1953" s="125"/>
      <c r="L1953" s="127"/>
      <c r="M1953" s="205"/>
    </row>
    <row r="1954" spans="1:14" s="82" customFormat="1" ht="12.75" customHeight="1" x14ac:dyDescent="0.25">
      <c r="A1954" s="558" t="s">
        <v>18</v>
      </c>
      <c r="B1954" s="558"/>
      <c r="C1954" s="558"/>
      <c r="D1954" s="558"/>
      <c r="E1954" s="558"/>
      <c r="F1954" s="558"/>
      <c r="G1954" s="560" t="s">
        <v>19</v>
      </c>
      <c r="H1954" s="560"/>
      <c r="I1954" s="128"/>
      <c r="J1954" s="128"/>
      <c r="K1954" s="129"/>
      <c r="L1954" s="550" t="s">
        <v>20</v>
      </c>
      <c r="M1954" s="550"/>
    </row>
    <row r="1955" spans="1:14" s="82" customFormat="1" ht="12.75" customHeight="1" x14ac:dyDescent="0.25">
      <c r="B1955" s="83"/>
      <c r="C1955" s="84"/>
      <c r="D1955" s="475"/>
      <c r="E1955" s="122"/>
      <c r="F1955" s="130"/>
      <c r="G1955" s="131"/>
      <c r="H1955" s="130"/>
      <c r="K1955" s="132"/>
      <c r="L1955" s="126"/>
      <c r="M1955" s="130"/>
    </row>
    <row r="1956" spans="1:14" s="82" customFormat="1" ht="12.75" customHeight="1" x14ac:dyDescent="0.25">
      <c r="A1956" s="558" t="s">
        <v>1246</v>
      </c>
      <c r="B1956" s="558"/>
      <c r="C1956" s="558"/>
      <c r="D1956" s="558"/>
      <c r="E1956" s="558"/>
      <c r="F1956" s="558"/>
      <c r="G1956" s="559" t="s">
        <v>36</v>
      </c>
      <c r="H1956" s="559"/>
      <c r="I1956" s="279"/>
      <c r="J1956" s="279"/>
      <c r="K1956" s="133"/>
      <c r="L1956" s="559" t="s">
        <v>37</v>
      </c>
      <c r="M1956" s="559"/>
    </row>
    <row r="1957" spans="1:14" s="74" customFormat="1" ht="12.75" customHeight="1" x14ac:dyDescent="0.25">
      <c r="A1957" s="558" t="s">
        <v>1247</v>
      </c>
      <c r="B1957" s="558"/>
      <c r="C1957" s="558"/>
      <c r="D1957" s="558"/>
      <c r="E1957" s="558"/>
      <c r="F1957" s="558"/>
      <c r="G1957" s="550" t="s">
        <v>39</v>
      </c>
      <c r="H1957" s="550"/>
      <c r="I1957" s="278"/>
      <c r="J1957" s="278"/>
      <c r="K1957" s="133"/>
      <c r="L1957" s="550" t="s">
        <v>40</v>
      </c>
      <c r="M1957" s="550"/>
    </row>
    <row r="1958" spans="1:14" s="74" customFormat="1" ht="12.75" customHeight="1" x14ac:dyDescent="0.25">
      <c r="A1958" s="82"/>
      <c r="B1958" s="83"/>
      <c r="C1958" s="180"/>
      <c r="D1958" s="88"/>
      <c r="F1958" s="70"/>
      <c r="G1958" s="171"/>
      <c r="H1958" s="164"/>
      <c r="K1958" s="181"/>
      <c r="L1958" s="170"/>
      <c r="M1958" s="164"/>
    </row>
    <row r="1959" spans="1:14" s="74" customFormat="1" ht="12.75" customHeight="1" x14ac:dyDescent="0.25">
      <c r="A1959" s="557" t="s">
        <v>14</v>
      </c>
      <c r="B1959" s="557"/>
      <c r="C1959" s="557"/>
      <c r="D1959" s="557"/>
      <c r="E1959" s="557"/>
      <c r="F1959" s="70"/>
      <c r="G1959" s="71"/>
      <c r="H1959" s="83"/>
      <c r="I1959" s="279"/>
      <c r="J1959" s="279"/>
      <c r="K1959" s="72"/>
      <c r="L1959" s="73"/>
      <c r="M1959" s="164"/>
    </row>
    <row r="1960" spans="1:14" s="74" customFormat="1" ht="12.75" customHeight="1" x14ac:dyDescent="0.25">
      <c r="A1960" s="158" t="s">
        <v>478</v>
      </c>
      <c r="B1960" s="161"/>
      <c r="C1960" s="161"/>
      <c r="D1960" s="161"/>
      <c r="E1960" s="161" t="s">
        <v>457</v>
      </c>
      <c r="F1960" s="161"/>
      <c r="G1960" s="161" t="s">
        <v>1</v>
      </c>
      <c r="H1960" s="159" t="s">
        <v>46</v>
      </c>
      <c r="I1960" s="161" t="s">
        <v>51</v>
      </c>
      <c r="J1960" s="161"/>
      <c r="K1960" s="182"/>
      <c r="L1960" s="183"/>
      <c r="M1960" s="159" t="s">
        <v>48</v>
      </c>
    </row>
    <row r="1961" spans="1:14" s="88" customFormat="1" ht="12.75" customHeight="1" x14ac:dyDescent="0.25">
      <c r="A1961" s="74"/>
      <c r="B1961" s="70"/>
      <c r="C1961" s="84"/>
      <c r="D1961" s="279"/>
      <c r="E1961" s="140"/>
      <c r="F1961" s="179"/>
      <c r="G1961" s="71"/>
      <c r="H1961" s="179"/>
      <c r="I1961" s="140"/>
      <c r="J1961" s="140"/>
      <c r="K1961" s="133"/>
      <c r="L1961" s="141"/>
      <c r="M1961" s="164"/>
    </row>
    <row r="1962" spans="1:14" s="74" customFormat="1" ht="12.75" customHeight="1" thickBot="1" x14ac:dyDescent="0.3">
      <c r="A1962" s="9" t="s">
        <v>2</v>
      </c>
      <c r="B1962" s="9" t="s">
        <v>3</v>
      </c>
      <c r="C1962" s="85" t="s">
        <v>4</v>
      </c>
      <c r="D1962" s="9" t="s">
        <v>5</v>
      </c>
      <c r="E1962" s="9" t="s">
        <v>6</v>
      </c>
      <c r="F1962" s="9" t="s">
        <v>7</v>
      </c>
      <c r="G1962" s="9" t="s">
        <v>8</v>
      </c>
      <c r="H1962" s="9" t="s">
        <v>9</v>
      </c>
      <c r="I1962" s="9" t="s">
        <v>22</v>
      </c>
      <c r="J1962" s="9" t="s">
        <v>10</v>
      </c>
      <c r="K1962" s="86" t="s">
        <v>11</v>
      </c>
      <c r="L1962" s="87" t="s">
        <v>12</v>
      </c>
      <c r="M1962" s="9" t="s">
        <v>13</v>
      </c>
    </row>
    <row r="1963" spans="1:14" s="93" customFormat="1" ht="12.75" customHeight="1" x14ac:dyDescent="0.25">
      <c r="A1963" s="551" t="s">
        <v>26</v>
      </c>
      <c r="B1963" s="552"/>
      <c r="C1963" s="552"/>
      <c r="D1963" s="552"/>
      <c r="E1963" s="552"/>
      <c r="F1963" s="552"/>
      <c r="G1963" s="552"/>
      <c r="H1963" s="552"/>
      <c r="I1963" s="552"/>
      <c r="J1963" s="552"/>
      <c r="K1963" s="553"/>
      <c r="L1963" s="109">
        <f>L1964</f>
        <v>0</v>
      </c>
      <c r="M1963" s="89"/>
    </row>
    <row r="1964" spans="1:14" s="74" customFormat="1" ht="12.75" customHeight="1" x14ac:dyDescent="0.25">
      <c r="A1964" s="146"/>
      <c r="B1964" s="146"/>
      <c r="C1964" s="146"/>
      <c r="D1964" s="146"/>
      <c r="E1964" s="146"/>
      <c r="F1964" s="146"/>
      <c r="G1964" s="146"/>
      <c r="H1964" s="146"/>
      <c r="I1964" s="146"/>
      <c r="J1964" s="146"/>
      <c r="K1964" s="91"/>
      <c r="L1964" s="92"/>
      <c r="M1964" s="69"/>
      <c r="N1964" s="97"/>
    </row>
    <row r="1965" spans="1:14" s="74" customFormat="1" ht="12.75" customHeight="1" thickBot="1" x14ac:dyDescent="0.3">
      <c r="A1965" s="551" t="s">
        <v>27</v>
      </c>
      <c r="B1965" s="552"/>
      <c r="C1965" s="552"/>
      <c r="D1965" s="552"/>
      <c r="E1965" s="552"/>
      <c r="F1965" s="552"/>
      <c r="G1965" s="552"/>
      <c r="H1965" s="552"/>
      <c r="I1965" s="552"/>
      <c r="J1965" s="552"/>
      <c r="K1965" s="553"/>
      <c r="L1965" s="95">
        <f>L1966</f>
        <v>0</v>
      </c>
      <c r="M1965" s="96"/>
      <c r="N1965" s="97"/>
    </row>
    <row r="1966" spans="1:14" s="74" customFormat="1" ht="12.75" customHeight="1" thickBot="1" x14ac:dyDescent="0.3">
      <c r="A1966" s="98"/>
      <c r="B1966" s="99"/>
      <c r="C1966" s="100"/>
      <c r="D1966" s="101"/>
      <c r="E1966" s="102"/>
      <c r="F1966" s="103"/>
      <c r="G1966" s="104"/>
      <c r="H1966" s="96"/>
      <c r="I1966" s="105"/>
      <c r="J1966" s="105"/>
      <c r="K1966" s="106"/>
      <c r="L1966" s="107"/>
      <c r="M1966" s="103"/>
    </row>
    <row r="1967" spans="1:14" s="93" customFormat="1" ht="12.75" customHeight="1" x14ac:dyDescent="0.25">
      <c r="A1967" s="551" t="s">
        <v>28</v>
      </c>
      <c r="B1967" s="552"/>
      <c r="C1967" s="552"/>
      <c r="D1967" s="552"/>
      <c r="E1967" s="552"/>
      <c r="F1967" s="552"/>
      <c r="G1967" s="552"/>
      <c r="H1967" s="552"/>
      <c r="I1967" s="552"/>
      <c r="J1967" s="552"/>
      <c r="K1967" s="553"/>
      <c r="L1967" s="109">
        <f>L1968</f>
        <v>0</v>
      </c>
      <c r="M1967" s="89"/>
    </row>
    <row r="1968" spans="1:14" s="74" customFormat="1" ht="12.75" customHeight="1" x14ac:dyDescent="0.25">
      <c r="A1968" s="146"/>
      <c r="B1968" s="146"/>
      <c r="C1968" s="146"/>
      <c r="D1968" s="146"/>
      <c r="E1968" s="146"/>
      <c r="F1968" s="146"/>
      <c r="G1968" s="146"/>
      <c r="H1968" s="146"/>
      <c r="I1968" s="146"/>
      <c r="J1968" s="146"/>
      <c r="K1968" s="91"/>
      <c r="L1968" s="92"/>
      <c r="M1968" s="69"/>
    </row>
    <row r="1969" spans="1:14" s="74" customFormat="1" ht="12.75" customHeight="1" thickBot="1" x14ac:dyDescent="0.3">
      <c r="A1969" s="112" t="s">
        <v>34</v>
      </c>
      <c r="B1969" s="113"/>
      <c r="C1969" s="114"/>
      <c r="D1969" s="115"/>
      <c r="E1969" s="116"/>
      <c r="F1969" s="117"/>
      <c r="G1969" s="118"/>
      <c r="H1969" s="117"/>
      <c r="I1969" s="119"/>
      <c r="J1969" s="119"/>
      <c r="K1969" s="120"/>
      <c r="L1969" s="121">
        <f>SUM(L1967:L1968)</f>
        <v>0</v>
      </c>
      <c r="M1969" s="204"/>
    </row>
    <row r="1970" spans="1:14" s="82" customFormat="1" ht="12.75" customHeight="1" x14ac:dyDescent="0.25">
      <c r="A1970" s="276"/>
      <c r="B1970" s="123"/>
      <c r="C1970" s="124"/>
      <c r="D1970" s="277"/>
      <c r="E1970" s="276"/>
      <c r="F1970" s="123"/>
      <c r="G1970" s="276"/>
      <c r="H1970" s="123"/>
      <c r="I1970" s="277"/>
      <c r="J1970" s="277"/>
      <c r="K1970" s="125"/>
      <c r="L1970" s="127"/>
      <c r="M1970" s="205"/>
    </row>
    <row r="1971" spans="1:14" s="82" customFormat="1" ht="12.75" customHeight="1" x14ac:dyDescent="0.25">
      <c r="A1971" s="558" t="s">
        <v>18</v>
      </c>
      <c r="B1971" s="558"/>
      <c r="C1971" s="558"/>
      <c r="D1971" s="558"/>
      <c r="E1971" s="558"/>
      <c r="F1971" s="558"/>
      <c r="G1971" s="560" t="s">
        <v>19</v>
      </c>
      <c r="H1971" s="560"/>
      <c r="I1971" s="128"/>
      <c r="J1971" s="128"/>
      <c r="K1971" s="129"/>
      <c r="L1971" s="550" t="s">
        <v>20</v>
      </c>
      <c r="M1971" s="550"/>
    </row>
    <row r="1972" spans="1:14" s="82" customFormat="1" ht="12.75" customHeight="1" x14ac:dyDescent="0.25">
      <c r="B1972" s="83"/>
      <c r="C1972" s="84"/>
      <c r="D1972" s="475"/>
      <c r="E1972" s="122"/>
      <c r="F1972" s="130"/>
      <c r="G1972" s="131"/>
      <c r="H1972" s="130"/>
      <c r="K1972" s="132"/>
      <c r="L1972" s="126"/>
      <c r="M1972" s="130"/>
    </row>
    <row r="1973" spans="1:14" s="82" customFormat="1" ht="12.75" customHeight="1" x14ac:dyDescent="0.25">
      <c r="A1973" s="558" t="s">
        <v>1246</v>
      </c>
      <c r="B1973" s="558"/>
      <c r="C1973" s="558"/>
      <c r="D1973" s="558"/>
      <c r="E1973" s="558"/>
      <c r="F1973" s="558"/>
      <c r="G1973" s="559" t="s">
        <v>36</v>
      </c>
      <c r="H1973" s="559"/>
      <c r="I1973" s="279"/>
      <c r="J1973" s="279"/>
      <c r="K1973" s="133"/>
      <c r="L1973" s="559" t="s">
        <v>37</v>
      </c>
      <c r="M1973" s="559"/>
    </row>
    <row r="1974" spans="1:14" s="74" customFormat="1" ht="12.75" customHeight="1" x14ac:dyDescent="0.25">
      <c r="A1974" s="558" t="s">
        <v>1247</v>
      </c>
      <c r="B1974" s="558"/>
      <c r="C1974" s="558"/>
      <c r="D1974" s="558"/>
      <c r="E1974" s="558"/>
      <c r="F1974" s="558"/>
      <c r="G1974" s="550" t="s">
        <v>39</v>
      </c>
      <c r="H1974" s="550"/>
      <c r="I1974" s="278"/>
      <c r="J1974" s="278"/>
      <c r="K1974" s="133"/>
      <c r="L1974" s="550" t="s">
        <v>40</v>
      </c>
      <c r="M1974" s="550"/>
    </row>
    <row r="1975" spans="1:14" s="74" customFormat="1" ht="12.75" customHeight="1" x14ac:dyDescent="0.25">
      <c r="A1975" s="82"/>
      <c r="B1975" s="83"/>
      <c r="C1975" s="180"/>
      <c r="D1975" s="88"/>
      <c r="F1975" s="70"/>
      <c r="G1975" s="171"/>
      <c r="H1975" s="164"/>
      <c r="K1975" s="181"/>
      <c r="L1975" s="170"/>
      <c r="M1975" s="164"/>
    </row>
    <row r="1976" spans="1:14" s="74" customFormat="1" ht="12.75" customHeight="1" x14ac:dyDescent="0.25">
      <c r="A1976" s="557" t="s">
        <v>14</v>
      </c>
      <c r="B1976" s="557"/>
      <c r="C1976" s="557"/>
      <c r="D1976" s="557"/>
      <c r="E1976" s="557"/>
      <c r="F1976" s="70"/>
      <c r="G1976" s="171"/>
      <c r="H1976" s="164"/>
      <c r="K1976" s="181"/>
      <c r="L1976" s="170"/>
      <c r="M1976" s="164"/>
    </row>
    <row r="1977" spans="1:14" s="74" customFormat="1" ht="12.75" customHeight="1" x14ac:dyDescent="0.25">
      <c r="A1977" s="158" t="s">
        <v>479</v>
      </c>
      <c r="B1977" s="161"/>
      <c r="C1977" s="161"/>
      <c r="D1977" s="161"/>
      <c r="E1977" s="161" t="s">
        <v>480</v>
      </c>
      <c r="F1977" s="161"/>
      <c r="G1977" s="161" t="s">
        <v>53</v>
      </c>
      <c r="H1977" s="159" t="s">
        <v>46</v>
      </c>
      <c r="I1977" s="161" t="s">
        <v>51</v>
      </c>
      <c r="J1977" s="161"/>
      <c r="K1977" s="182"/>
      <c r="L1977" s="183"/>
      <c r="M1977" s="159" t="s">
        <v>471</v>
      </c>
    </row>
    <row r="1978" spans="1:14" s="88" customFormat="1" ht="12.75" customHeight="1" x14ac:dyDescent="0.25">
      <c r="A1978" s="74"/>
      <c r="B1978" s="70"/>
      <c r="C1978" s="84"/>
      <c r="D1978" s="279"/>
      <c r="E1978" s="140"/>
      <c r="F1978" s="179"/>
      <c r="G1978" s="71"/>
      <c r="H1978" s="179"/>
      <c r="I1978" s="140"/>
      <c r="J1978" s="140"/>
      <c r="K1978" s="133"/>
      <c r="L1978" s="141"/>
      <c r="M1978" s="164"/>
    </row>
    <row r="1979" spans="1:14" s="74" customFormat="1" ht="12.75" customHeight="1" thickBot="1" x14ac:dyDescent="0.3">
      <c r="A1979" s="9" t="s">
        <v>2</v>
      </c>
      <c r="B1979" s="9" t="s">
        <v>3</v>
      </c>
      <c r="C1979" s="85" t="s">
        <v>4</v>
      </c>
      <c r="D1979" s="9" t="s">
        <v>5</v>
      </c>
      <c r="E1979" s="9" t="s">
        <v>6</v>
      </c>
      <c r="F1979" s="9" t="s">
        <v>7</v>
      </c>
      <c r="G1979" s="9" t="s">
        <v>8</v>
      </c>
      <c r="H1979" s="9" t="s">
        <v>9</v>
      </c>
      <c r="I1979" s="9" t="s">
        <v>22</v>
      </c>
      <c r="J1979" s="9" t="s">
        <v>10</v>
      </c>
      <c r="K1979" s="86" t="s">
        <v>11</v>
      </c>
      <c r="L1979" s="87" t="s">
        <v>12</v>
      </c>
      <c r="M1979" s="9" t="s">
        <v>13</v>
      </c>
    </row>
    <row r="1980" spans="1:14" s="93" customFormat="1" ht="12.75" customHeight="1" x14ac:dyDescent="0.25">
      <c r="A1980" s="551" t="s">
        <v>26</v>
      </c>
      <c r="B1980" s="552"/>
      <c r="C1980" s="552"/>
      <c r="D1980" s="552"/>
      <c r="E1980" s="552"/>
      <c r="F1980" s="552"/>
      <c r="G1980" s="552"/>
      <c r="H1980" s="552"/>
      <c r="I1980" s="552"/>
      <c r="J1980" s="552"/>
      <c r="K1980" s="553"/>
      <c r="L1980" s="109">
        <f>L1981</f>
        <v>0</v>
      </c>
      <c r="M1980" s="89"/>
    </row>
    <row r="1981" spans="1:14" s="74" customFormat="1" ht="12.75" customHeight="1" x14ac:dyDescent="0.25">
      <c r="A1981" s="146"/>
      <c r="B1981" s="146"/>
      <c r="C1981" s="146"/>
      <c r="D1981" s="146"/>
      <c r="E1981" s="146"/>
      <c r="F1981" s="146"/>
      <c r="G1981" s="146"/>
      <c r="H1981" s="146"/>
      <c r="I1981" s="146"/>
      <c r="J1981" s="146"/>
      <c r="K1981" s="91"/>
      <c r="L1981" s="92"/>
      <c r="M1981" s="69"/>
      <c r="N1981" s="97"/>
    </row>
    <row r="1982" spans="1:14" s="74" customFormat="1" ht="12.75" customHeight="1" thickBot="1" x14ac:dyDescent="0.3">
      <c r="A1982" s="551" t="s">
        <v>27</v>
      </c>
      <c r="B1982" s="552"/>
      <c r="C1982" s="552"/>
      <c r="D1982" s="552"/>
      <c r="E1982" s="552"/>
      <c r="F1982" s="552"/>
      <c r="G1982" s="552"/>
      <c r="H1982" s="552"/>
      <c r="I1982" s="552"/>
      <c r="J1982" s="552"/>
      <c r="K1982" s="553"/>
      <c r="L1982" s="95">
        <f>L1983</f>
        <v>0</v>
      </c>
      <c r="M1982" s="96"/>
      <c r="N1982" s="97"/>
    </row>
    <row r="1983" spans="1:14" s="74" customFormat="1" ht="12.75" customHeight="1" thickBot="1" x14ac:dyDescent="0.3">
      <c r="A1983" s="98"/>
      <c r="B1983" s="99"/>
      <c r="C1983" s="100"/>
      <c r="D1983" s="101"/>
      <c r="E1983" s="102"/>
      <c r="F1983" s="103"/>
      <c r="G1983" s="104"/>
      <c r="H1983" s="96"/>
      <c r="I1983" s="105"/>
      <c r="J1983" s="105"/>
      <c r="K1983" s="106"/>
      <c r="L1983" s="107"/>
      <c r="M1983" s="103"/>
    </row>
    <row r="1984" spans="1:14" s="93" customFormat="1" ht="12.75" customHeight="1" x14ac:dyDescent="0.25">
      <c r="A1984" s="551" t="s">
        <v>28</v>
      </c>
      <c r="B1984" s="552"/>
      <c r="C1984" s="552"/>
      <c r="D1984" s="552"/>
      <c r="E1984" s="552"/>
      <c r="F1984" s="552"/>
      <c r="G1984" s="552"/>
      <c r="H1984" s="552"/>
      <c r="I1984" s="552"/>
      <c r="J1984" s="552"/>
      <c r="K1984" s="553"/>
      <c r="L1984" s="109">
        <f>L1985</f>
        <v>0</v>
      </c>
      <c r="M1984" s="89"/>
    </row>
    <row r="1985" spans="1:13" s="74" customFormat="1" ht="12.75" customHeight="1" x14ac:dyDescent="0.25">
      <c r="A1985" s="146"/>
      <c r="B1985" s="146"/>
      <c r="C1985" s="146"/>
      <c r="D1985" s="146"/>
      <c r="E1985" s="146"/>
      <c r="F1985" s="146"/>
      <c r="G1985" s="146"/>
      <c r="H1985" s="146"/>
      <c r="I1985" s="146"/>
      <c r="J1985" s="146"/>
      <c r="K1985" s="91"/>
      <c r="L1985" s="92"/>
      <c r="M1985" s="69"/>
    </row>
    <row r="1986" spans="1:13" s="74" customFormat="1" ht="12.75" customHeight="1" thickBot="1" x14ac:dyDescent="0.3">
      <c r="A1986" s="112" t="s">
        <v>34</v>
      </c>
      <c r="B1986" s="113"/>
      <c r="C1986" s="114"/>
      <c r="D1986" s="115"/>
      <c r="E1986" s="116"/>
      <c r="F1986" s="117"/>
      <c r="G1986" s="118"/>
      <c r="H1986" s="117"/>
      <c r="I1986" s="119"/>
      <c r="J1986" s="119"/>
      <c r="K1986" s="120"/>
      <c r="L1986" s="121">
        <f>SUM(L1984:L1985)</f>
        <v>0</v>
      </c>
      <c r="M1986" s="204"/>
    </row>
    <row r="1987" spans="1:13" s="82" customFormat="1" ht="12.75" customHeight="1" x14ac:dyDescent="0.25">
      <c r="A1987" s="276"/>
      <c r="B1987" s="123"/>
      <c r="C1987" s="124"/>
      <c r="D1987" s="277"/>
      <c r="E1987" s="276"/>
      <c r="F1987" s="123"/>
      <c r="G1987" s="276"/>
      <c r="H1987" s="123"/>
      <c r="I1987" s="277"/>
      <c r="J1987" s="277"/>
      <c r="K1987" s="125"/>
      <c r="L1987" s="127"/>
      <c r="M1987" s="205"/>
    </row>
    <row r="1988" spans="1:13" s="82" customFormat="1" ht="12.75" customHeight="1" x14ac:dyDescent="0.25">
      <c r="A1988" s="558" t="s">
        <v>18</v>
      </c>
      <c r="B1988" s="558"/>
      <c r="C1988" s="558"/>
      <c r="D1988" s="558"/>
      <c r="E1988" s="558"/>
      <c r="F1988" s="558"/>
      <c r="G1988" s="560" t="s">
        <v>19</v>
      </c>
      <c r="H1988" s="560"/>
      <c r="I1988" s="128"/>
      <c r="J1988" s="128"/>
      <c r="K1988" s="129"/>
      <c r="L1988" s="550" t="s">
        <v>20</v>
      </c>
      <c r="M1988" s="550"/>
    </row>
    <row r="1989" spans="1:13" s="82" customFormat="1" ht="12.75" customHeight="1" x14ac:dyDescent="0.25">
      <c r="B1989" s="83"/>
      <c r="C1989" s="84"/>
      <c r="D1989" s="475"/>
      <c r="E1989" s="122"/>
      <c r="F1989" s="130"/>
      <c r="G1989" s="131"/>
      <c r="H1989" s="130"/>
      <c r="K1989" s="132"/>
      <c r="L1989" s="126"/>
      <c r="M1989" s="130"/>
    </row>
    <row r="1990" spans="1:13" s="82" customFormat="1" ht="12.75" customHeight="1" x14ac:dyDescent="0.25">
      <c r="A1990" s="558" t="s">
        <v>1246</v>
      </c>
      <c r="B1990" s="558"/>
      <c r="C1990" s="558"/>
      <c r="D1990" s="558"/>
      <c r="E1990" s="558"/>
      <c r="F1990" s="558"/>
      <c r="G1990" s="559" t="s">
        <v>36</v>
      </c>
      <c r="H1990" s="559"/>
      <c r="I1990" s="279"/>
      <c r="J1990" s="279"/>
      <c r="K1990" s="133"/>
      <c r="L1990" s="559" t="s">
        <v>37</v>
      </c>
      <c r="M1990" s="559"/>
    </row>
    <row r="1991" spans="1:13" s="74" customFormat="1" ht="12.75" customHeight="1" x14ac:dyDescent="0.25">
      <c r="A1991" s="558" t="s">
        <v>1247</v>
      </c>
      <c r="B1991" s="558"/>
      <c r="C1991" s="558"/>
      <c r="D1991" s="558"/>
      <c r="E1991" s="558"/>
      <c r="F1991" s="558"/>
      <c r="G1991" s="550" t="s">
        <v>39</v>
      </c>
      <c r="H1991" s="550"/>
      <c r="I1991" s="278"/>
      <c r="J1991" s="278"/>
      <c r="K1991" s="133"/>
      <c r="L1991" s="550" t="s">
        <v>40</v>
      </c>
      <c r="M1991" s="550"/>
    </row>
    <row r="1992" spans="1:13" ht="12.75" customHeight="1" x14ac:dyDescent="0.15">
      <c r="A1992" s="82"/>
      <c r="B1992" s="83"/>
      <c r="C1992" s="180"/>
      <c r="D1992" s="88"/>
      <c r="E1992" s="74"/>
      <c r="F1992" s="70"/>
      <c r="G1992" s="171"/>
      <c r="H1992" s="164"/>
      <c r="I1992" s="74"/>
      <c r="J1992" s="74"/>
      <c r="K1992" s="181"/>
      <c r="L1992" s="170"/>
      <c r="M1992" s="164"/>
    </row>
    <row r="1993" spans="1:13" ht="12.75" customHeight="1" x14ac:dyDescent="0.15">
      <c r="A1993" s="557" t="s">
        <v>14</v>
      </c>
      <c r="B1993" s="557"/>
      <c r="C1993" s="557"/>
      <c r="D1993" s="557"/>
      <c r="E1993" s="557"/>
      <c r="F1993" s="70"/>
      <c r="G1993" s="171"/>
      <c r="H1993" s="164"/>
      <c r="I1993" s="74"/>
      <c r="J1993" s="74"/>
      <c r="K1993" s="181"/>
      <c r="L1993" s="170"/>
      <c r="M1993" s="164"/>
    </row>
    <row r="1994" spans="1:13" ht="12.75" customHeight="1" x14ac:dyDescent="0.15">
      <c r="A1994" s="158" t="s">
        <v>481</v>
      </c>
      <c r="B1994" s="161"/>
      <c r="C1994" s="161"/>
      <c r="D1994" s="161"/>
      <c r="E1994" s="161" t="s">
        <v>457</v>
      </c>
      <c r="F1994" s="161"/>
      <c r="G1994" s="161" t="s">
        <v>53</v>
      </c>
      <c r="H1994" s="159" t="s">
        <v>46</v>
      </c>
      <c r="I1994" s="161" t="s">
        <v>51</v>
      </c>
      <c r="J1994" s="161"/>
      <c r="K1994" s="182"/>
      <c r="L1994" s="183"/>
      <c r="M1994" s="159" t="s">
        <v>471</v>
      </c>
    </row>
    <row r="1995" spans="1:13" ht="12.75" customHeight="1" x14ac:dyDescent="0.15">
      <c r="A1995" s="74"/>
      <c r="B1995" s="70"/>
      <c r="C1995" s="84"/>
      <c r="D1995" s="279"/>
      <c r="E1995" s="140"/>
      <c r="F1995" s="179"/>
      <c r="G1995" s="71"/>
      <c r="H1995" s="179"/>
      <c r="I1995" s="140"/>
      <c r="J1995" s="140"/>
      <c r="K1995" s="133"/>
      <c r="L1995" s="141"/>
      <c r="M1995" s="164"/>
    </row>
    <row r="1996" spans="1:13" ht="12.75" customHeight="1" thickBot="1" x14ac:dyDescent="0.2">
      <c r="A1996" s="9" t="s">
        <v>2</v>
      </c>
      <c r="B1996" s="9" t="s">
        <v>3</v>
      </c>
      <c r="C1996" s="85" t="s">
        <v>4</v>
      </c>
      <c r="D1996" s="9" t="s">
        <v>5</v>
      </c>
      <c r="E1996" s="9" t="s">
        <v>6</v>
      </c>
      <c r="F1996" s="9" t="s">
        <v>7</v>
      </c>
      <c r="G1996" s="9" t="s">
        <v>8</v>
      </c>
      <c r="H1996" s="9" t="s">
        <v>9</v>
      </c>
      <c r="I1996" s="9" t="s">
        <v>22</v>
      </c>
      <c r="J1996" s="9" t="s">
        <v>10</v>
      </c>
      <c r="K1996" s="86" t="s">
        <v>11</v>
      </c>
      <c r="L1996" s="87" t="s">
        <v>12</v>
      </c>
      <c r="M1996" s="9" t="s">
        <v>13</v>
      </c>
    </row>
    <row r="1997" spans="1:13" ht="12.75" customHeight="1" x14ac:dyDescent="0.15">
      <c r="A1997" s="551" t="s">
        <v>26</v>
      </c>
      <c r="B1997" s="552"/>
      <c r="C1997" s="552"/>
      <c r="D1997" s="552"/>
      <c r="E1997" s="552"/>
      <c r="F1997" s="552"/>
      <c r="G1997" s="552"/>
      <c r="H1997" s="552"/>
      <c r="I1997" s="552"/>
      <c r="J1997" s="552"/>
      <c r="K1997" s="553"/>
      <c r="L1997" s="109">
        <f>L1998</f>
        <v>0</v>
      </c>
      <c r="M1997" s="89"/>
    </row>
    <row r="1998" spans="1:13" ht="12.75" customHeight="1" x14ac:dyDescent="0.15">
      <c r="A1998" s="146"/>
      <c r="B1998" s="146"/>
      <c r="C1998" s="146"/>
      <c r="D1998" s="146"/>
      <c r="E1998" s="146"/>
      <c r="F1998" s="146"/>
      <c r="G1998" s="146"/>
      <c r="H1998" s="146"/>
      <c r="I1998" s="146"/>
      <c r="J1998" s="146"/>
      <c r="K1998" s="91"/>
      <c r="L1998" s="92"/>
      <c r="M1998" s="69"/>
    </row>
    <row r="1999" spans="1:13" ht="12.75" customHeight="1" thickBot="1" x14ac:dyDescent="0.2">
      <c r="A1999" s="551" t="s">
        <v>27</v>
      </c>
      <c r="B1999" s="552"/>
      <c r="C1999" s="552"/>
      <c r="D1999" s="552"/>
      <c r="E1999" s="552"/>
      <c r="F1999" s="552"/>
      <c r="G1999" s="552"/>
      <c r="H1999" s="552"/>
      <c r="I1999" s="552"/>
      <c r="J1999" s="552"/>
      <c r="K1999" s="553"/>
      <c r="L1999" s="95">
        <f>L2000</f>
        <v>0</v>
      </c>
      <c r="M1999" s="96"/>
    </row>
    <row r="2000" spans="1:13" ht="12.75" customHeight="1" thickBot="1" x14ac:dyDescent="0.2">
      <c r="A2000" s="98"/>
      <c r="B2000" s="99"/>
      <c r="C2000" s="100"/>
      <c r="D2000" s="101"/>
      <c r="E2000" s="102"/>
      <c r="F2000" s="103"/>
      <c r="G2000" s="104"/>
      <c r="H2000" s="96"/>
      <c r="I2000" s="105"/>
      <c r="J2000" s="105"/>
      <c r="K2000" s="106"/>
      <c r="L2000" s="107"/>
      <c r="M2000" s="103"/>
    </row>
    <row r="2001" spans="1:13" ht="12.75" customHeight="1" x14ac:dyDescent="0.15">
      <c r="A2001" s="551" t="s">
        <v>28</v>
      </c>
      <c r="B2001" s="552"/>
      <c r="C2001" s="552"/>
      <c r="D2001" s="552"/>
      <c r="E2001" s="552"/>
      <c r="F2001" s="552"/>
      <c r="G2001" s="552"/>
      <c r="H2001" s="552"/>
      <c r="I2001" s="552"/>
      <c r="J2001" s="552"/>
      <c r="K2001" s="553"/>
      <c r="L2001" s="109">
        <v>0</v>
      </c>
      <c r="M2001" s="89"/>
    </row>
    <row r="2002" spans="1:13" ht="12.75" customHeight="1" x14ac:dyDescent="0.15">
      <c r="A2002" s="146"/>
      <c r="B2002" s="146"/>
      <c r="C2002" s="146"/>
      <c r="D2002" s="146"/>
      <c r="E2002" s="146"/>
      <c r="F2002" s="146"/>
      <c r="G2002" s="146"/>
      <c r="H2002" s="146"/>
      <c r="I2002" s="146"/>
      <c r="J2002" s="146"/>
      <c r="K2002" s="91"/>
      <c r="L2002" s="92"/>
      <c r="M2002" s="69"/>
    </row>
    <row r="2003" spans="1:13" ht="12.75" customHeight="1" thickBot="1" x14ac:dyDescent="0.2">
      <c r="A2003" s="112" t="s">
        <v>34</v>
      </c>
      <c r="B2003" s="113"/>
      <c r="C2003" s="114"/>
      <c r="D2003" s="115"/>
      <c r="E2003" s="116"/>
      <c r="F2003" s="117"/>
      <c r="G2003" s="118"/>
      <c r="H2003" s="117"/>
      <c r="I2003" s="119"/>
      <c r="J2003" s="119"/>
      <c r="K2003" s="120"/>
      <c r="L2003" s="121">
        <f>L1997+L1999+L2001</f>
        <v>0</v>
      </c>
      <c r="M2003" s="204"/>
    </row>
    <row r="2004" spans="1:13" ht="12.75" customHeight="1" x14ac:dyDescent="0.15">
      <c r="A2004" s="276"/>
      <c r="B2004" s="123"/>
      <c r="C2004" s="124"/>
      <c r="D2004" s="277"/>
      <c r="E2004" s="276"/>
      <c r="F2004" s="123"/>
      <c r="G2004" s="276"/>
      <c r="H2004" s="123"/>
      <c r="I2004" s="277"/>
      <c r="J2004" s="277"/>
      <c r="K2004" s="125"/>
      <c r="L2004" s="127"/>
      <c r="M2004" s="205"/>
    </row>
    <row r="2005" spans="1:13" ht="12.75" customHeight="1" x14ac:dyDescent="0.15">
      <c r="A2005" s="558" t="s">
        <v>18</v>
      </c>
      <c r="B2005" s="558"/>
      <c r="C2005" s="558"/>
      <c r="D2005" s="558"/>
      <c r="E2005" s="558"/>
      <c r="F2005" s="558"/>
      <c r="G2005" s="560" t="s">
        <v>19</v>
      </c>
      <c r="H2005" s="560"/>
      <c r="I2005" s="128"/>
      <c r="J2005" s="128"/>
      <c r="K2005" s="129"/>
      <c r="L2005" s="550" t="s">
        <v>20</v>
      </c>
      <c r="M2005" s="550"/>
    </row>
    <row r="2006" spans="1:13" ht="12.75" customHeight="1" x14ac:dyDescent="0.15">
      <c r="A2006" s="82"/>
      <c r="B2006" s="83"/>
      <c r="C2006" s="84"/>
      <c r="D2006" s="475"/>
      <c r="E2006" s="122"/>
      <c r="F2006" s="130"/>
      <c r="G2006" s="131"/>
      <c r="H2006" s="130"/>
      <c r="I2006" s="82"/>
      <c r="J2006" s="82"/>
      <c r="K2006" s="132"/>
      <c r="L2006" s="126"/>
      <c r="M2006" s="130"/>
    </row>
    <row r="2007" spans="1:13" ht="12.75" customHeight="1" x14ac:dyDescent="0.15">
      <c r="A2007" s="558" t="s">
        <v>1246</v>
      </c>
      <c r="B2007" s="558"/>
      <c r="C2007" s="558"/>
      <c r="D2007" s="558"/>
      <c r="E2007" s="558"/>
      <c r="F2007" s="558"/>
      <c r="G2007" s="559" t="s">
        <v>36</v>
      </c>
      <c r="H2007" s="559"/>
      <c r="I2007" s="279"/>
      <c r="J2007" s="279"/>
      <c r="K2007" s="133"/>
      <c r="L2007" s="559" t="s">
        <v>37</v>
      </c>
      <c r="M2007" s="559"/>
    </row>
    <row r="2008" spans="1:13" ht="12.75" customHeight="1" x14ac:dyDescent="0.15">
      <c r="A2008" s="558" t="s">
        <v>1247</v>
      </c>
      <c r="B2008" s="558"/>
      <c r="C2008" s="558"/>
      <c r="D2008" s="558"/>
      <c r="E2008" s="558"/>
      <c r="F2008" s="558"/>
      <c r="G2008" s="550" t="s">
        <v>39</v>
      </c>
      <c r="H2008" s="550"/>
      <c r="I2008" s="278"/>
      <c r="J2008" s="278"/>
      <c r="K2008" s="133"/>
      <c r="L2008" s="550" t="s">
        <v>40</v>
      </c>
      <c r="M2008" s="550"/>
    </row>
    <row r="2009" spans="1:13" ht="12.75" customHeight="1" x14ac:dyDescent="0.15">
      <c r="A2009" s="557" t="s">
        <v>14</v>
      </c>
      <c r="B2009" s="557"/>
      <c r="C2009" s="557"/>
      <c r="D2009" s="557"/>
      <c r="E2009" s="557"/>
      <c r="F2009" s="277"/>
      <c r="G2009" s="278"/>
      <c r="H2009" s="208"/>
      <c r="I2009" s="278"/>
      <c r="J2009" s="278"/>
      <c r="K2009" s="133"/>
      <c r="L2009" s="126"/>
      <c r="M2009" s="208"/>
    </row>
    <row r="2010" spans="1:13" s="192" customFormat="1" ht="20.25" customHeight="1" x14ac:dyDescent="0.15">
      <c r="A2010" s="185" t="s">
        <v>619</v>
      </c>
      <c r="B2010" s="185"/>
      <c r="C2010" s="186"/>
      <c r="D2010" s="187"/>
      <c r="E2010" s="188" t="s">
        <v>483</v>
      </c>
      <c r="F2010" s="185"/>
      <c r="G2010" s="187" t="s">
        <v>484</v>
      </c>
      <c r="H2010" s="282" t="s">
        <v>485</v>
      </c>
      <c r="I2010" s="189" t="s">
        <v>486</v>
      </c>
      <c r="J2010" s="185"/>
      <c r="K2010" s="190"/>
      <c r="L2010" s="191"/>
      <c r="M2010" s="214" t="s">
        <v>487</v>
      </c>
    </row>
    <row r="2011" spans="1:13" s="192" customFormat="1" ht="12.75" customHeight="1" x14ac:dyDescent="0.15">
      <c r="A2011" s="193"/>
      <c r="B2011" s="194"/>
      <c r="C2011" s="195"/>
      <c r="D2011" s="196"/>
      <c r="E2011" s="197"/>
      <c r="F2011" s="197"/>
      <c r="G2011" s="196"/>
      <c r="H2011" s="283"/>
      <c r="I2011" s="197"/>
      <c r="J2011" s="197"/>
      <c r="K2011" s="198"/>
      <c r="L2011" s="199"/>
      <c r="M2011" s="215"/>
    </row>
    <row r="2012" spans="1:13" s="88" customFormat="1" ht="27" customHeight="1" thickBot="1" x14ac:dyDescent="0.3">
      <c r="A2012" s="33" t="s">
        <v>2</v>
      </c>
      <c r="B2012" s="9" t="s">
        <v>3</v>
      </c>
      <c r="C2012" s="85" t="s">
        <v>4</v>
      </c>
      <c r="D2012" s="9" t="s">
        <v>5</v>
      </c>
      <c r="E2012" s="9" t="s">
        <v>6</v>
      </c>
      <c r="F2012" s="9" t="s">
        <v>7</v>
      </c>
      <c r="G2012" s="9" t="s">
        <v>8</v>
      </c>
      <c r="H2012" s="9" t="s">
        <v>9</v>
      </c>
      <c r="I2012" s="9" t="s">
        <v>22</v>
      </c>
      <c r="J2012" s="9" t="s">
        <v>10</v>
      </c>
      <c r="K2012" s="9" t="s">
        <v>11</v>
      </c>
      <c r="L2012" s="87" t="s">
        <v>12</v>
      </c>
      <c r="M2012" s="9" t="s">
        <v>13</v>
      </c>
    </row>
    <row r="2013" spans="1:13" s="74" customFormat="1" ht="12.75" customHeight="1" x14ac:dyDescent="0.25">
      <c r="A2013" s="551" t="s">
        <v>140</v>
      </c>
      <c r="B2013" s="552"/>
      <c r="C2013" s="552"/>
      <c r="D2013" s="552"/>
      <c r="E2013" s="552"/>
      <c r="F2013" s="552"/>
      <c r="G2013" s="552"/>
      <c r="H2013" s="552"/>
      <c r="I2013" s="552"/>
      <c r="J2013" s="552"/>
      <c r="K2013" s="553"/>
      <c r="L2013" s="310">
        <f>SUM(L2014:L2017)</f>
        <v>2679.99</v>
      </c>
      <c r="M2013" s="89"/>
    </row>
    <row r="2014" spans="1:13" s="93" customFormat="1" ht="51" customHeight="1" x14ac:dyDescent="0.25">
      <c r="A2014" s="69" t="s">
        <v>679</v>
      </c>
      <c r="B2014" s="69">
        <v>4</v>
      </c>
      <c r="C2014" s="69">
        <v>26</v>
      </c>
      <c r="D2014" s="69" t="s">
        <v>1195</v>
      </c>
      <c r="E2014" s="69"/>
      <c r="F2014" s="69" t="s">
        <v>680</v>
      </c>
      <c r="G2014" s="69" t="s">
        <v>1196</v>
      </c>
      <c r="H2014" s="69" t="s">
        <v>1197</v>
      </c>
      <c r="I2014" s="90">
        <v>43473</v>
      </c>
      <c r="J2014" s="90">
        <v>43473</v>
      </c>
      <c r="K2014" s="69">
        <v>707</v>
      </c>
      <c r="L2014" s="110">
        <v>2679.99</v>
      </c>
      <c r="M2014" s="69" t="s">
        <v>1127</v>
      </c>
    </row>
    <row r="2015" spans="1:13" s="93" customFormat="1" ht="12.75" customHeight="1" x14ac:dyDescent="0.25">
      <c r="A2015" s="69"/>
      <c r="B2015" s="69"/>
      <c r="C2015" s="69"/>
      <c r="D2015" s="69"/>
      <c r="E2015" s="69"/>
      <c r="F2015" s="69"/>
      <c r="G2015" s="69"/>
      <c r="H2015" s="69"/>
      <c r="I2015" s="90"/>
      <c r="J2015" s="90"/>
      <c r="K2015" s="69"/>
      <c r="L2015" s="110"/>
      <c r="M2015" s="69"/>
    </row>
    <row r="2016" spans="1:13" s="93" customFormat="1" ht="12.75" customHeight="1" x14ac:dyDescent="0.25">
      <c r="A2016" s="69"/>
      <c r="B2016" s="69"/>
      <c r="C2016" s="69"/>
      <c r="D2016" s="69"/>
      <c r="E2016" s="69"/>
      <c r="F2016" s="69"/>
      <c r="G2016" s="69"/>
      <c r="H2016" s="69"/>
      <c r="I2016" s="90"/>
      <c r="J2016" s="90"/>
      <c r="K2016" s="69"/>
      <c r="L2016" s="110"/>
      <c r="M2016" s="69"/>
    </row>
    <row r="2017" spans="1:14" s="93" customFormat="1" ht="12" customHeight="1" x14ac:dyDescent="0.25">
      <c r="A2017" s="69"/>
      <c r="B2017" s="69"/>
      <c r="C2017" s="69"/>
      <c r="D2017" s="69"/>
      <c r="E2017" s="69"/>
      <c r="F2017" s="69"/>
      <c r="G2017" s="69"/>
      <c r="H2017" s="69"/>
      <c r="I2017" s="90"/>
      <c r="J2017" s="90"/>
      <c r="K2017" s="69"/>
      <c r="L2017" s="110"/>
      <c r="M2017" s="69"/>
    </row>
    <row r="2018" spans="1:14" s="74" customFormat="1" ht="12.75" customHeight="1" thickBot="1" x14ac:dyDescent="0.3">
      <c r="A2018" s="554" t="s">
        <v>1291</v>
      </c>
      <c r="B2018" s="555"/>
      <c r="C2018" s="555"/>
      <c r="D2018" s="555"/>
      <c r="E2018" s="555"/>
      <c r="F2018" s="555"/>
      <c r="G2018" s="555"/>
      <c r="H2018" s="555"/>
      <c r="I2018" s="555"/>
      <c r="J2018" s="555"/>
      <c r="K2018" s="556"/>
      <c r="L2018" s="311">
        <f>SUM(L2019:L2022)</f>
        <v>568.4</v>
      </c>
      <c r="M2018" s="96"/>
      <c r="N2018" s="97"/>
    </row>
    <row r="2019" spans="1:14" s="74" customFormat="1" ht="26.25" customHeight="1" x14ac:dyDescent="0.25">
      <c r="A2019" s="69" t="s">
        <v>679</v>
      </c>
      <c r="B2019" s="69">
        <v>5</v>
      </c>
      <c r="C2019" s="69">
        <v>22</v>
      </c>
      <c r="D2019" s="69" t="s">
        <v>1287</v>
      </c>
      <c r="E2019" s="69"/>
      <c r="F2019" s="69" t="s">
        <v>1288</v>
      </c>
      <c r="G2019" s="69" t="s">
        <v>1289</v>
      </c>
      <c r="H2019" s="69" t="s">
        <v>1290</v>
      </c>
      <c r="I2019" s="90">
        <v>43575</v>
      </c>
      <c r="J2019" s="90">
        <v>43575</v>
      </c>
      <c r="K2019" s="91">
        <v>690</v>
      </c>
      <c r="L2019" s="110">
        <v>568.4</v>
      </c>
      <c r="M2019" s="69" t="s">
        <v>1127</v>
      </c>
      <c r="N2019" s="97"/>
    </row>
    <row r="2020" spans="1:14" s="74" customFormat="1" ht="12.75" customHeight="1" x14ac:dyDescent="0.25">
      <c r="A2020" s="69"/>
      <c r="B2020" s="69"/>
      <c r="C2020" s="69"/>
      <c r="D2020" s="69"/>
      <c r="E2020" s="69"/>
      <c r="F2020" s="69"/>
      <c r="G2020" s="69"/>
      <c r="H2020" s="69"/>
      <c r="I2020" s="90"/>
      <c r="J2020" s="90"/>
      <c r="K2020" s="69"/>
      <c r="L2020" s="280"/>
      <c r="M2020" s="69"/>
      <c r="N2020" s="97"/>
    </row>
    <row r="2021" spans="1:14" s="74" customFormat="1" ht="26.25" customHeight="1" x14ac:dyDescent="0.25">
      <c r="A2021" s="69"/>
      <c r="B2021" s="69"/>
      <c r="C2021" s="69"/>
      <c r="D2021" s="69"/>
      <c r="E2021" s="69"/>
      <c r="F2021" s="69"/>
      <c r="G2021" s="69"/>
      <c r="H2021" s="69"/>
      <c r="I2021" s="90"/>
      <c r="J2021" s="90"/>
      <c r="K2021" s="69"/>
      <c r="L2021" s="280"/>
      <c r="M2021" s="69"/>
      <c r="N2021" s="97"/>
    </row>
    <row r="2022" spans="1:14" s="74" customFormat="1" ht="12.75" customHeight="1" x14ac:dyDescent="0.25">
      <c r="A2022" s="69"/>
      <c r="B2022" s="69"/>
      <c r="C2022" s="69"/>
      <c r="D2022" s="69"/>
      <c r="E2022" s="69"/>
      <c r="F2022" s="69"/>
      <c r="G2022" s="69"/>
      <c r="H2022" s="69"/>
      <c r="I2022" s="90"/>
      <c r="J2022" s="90"/>
      <c r="K2022" s="69"/>
      <c r="L2022" s="280"/>
      <c r="M2022" s="69"/>
      <c r="N2022" s="97"/>
    </row>
    <row r="2023" spans="1:14" s="74" customFormat="1" ht="12.75" customHeight="1" thickBot="1" x14ac:dyDescent="0.3">
      <c r="A2023" s="551" t="s">
        <v>140</v>
      </c>
      <c r="B2023" s="552"/>
      <c r="C2023" s="552"/>
      <c r="D2023" s="552"/>
      <c r="E2023" s="552"/>
      <c r="F2023" s="552"/>
      <c r="G2023" s="552"/>
      <c r="H2023" s="552"/>
      <c r="I2023" s="552"/>
      <c r="J2023" s="552"/>
      <c r="K2023" s="553"/>
      <c r="L2023" s="308">
        <f>SUM(L2024:L2028)</f>
        <v>0</v>
      </c>
      <c r="M2023" s="96"/>
      <c r="N2023" s="97"/>
    </row>
    <row r="2024" spans="1:14" s="74" customFormat="1" ht="12.75" customHeight="1" x14ac:dyDescent="0.25">
      <c r="A2024" s="69"/>
      <c r="B2024" s="151"/>
      <c r="C2024" s="152"/>
      <c r="D2024" s="142"/>
      <c r="E2024" s="323"/>
      <c r="F2024" s="69"/>
      <c r="G2024" s="324"/>
      <c r="H2024" s="321"/>
      <c r="I2024" s="325"/>
      <c r="J2024" s="325"/>
      <c r="K2024" s="153"/>
      <c r="L2024" s="110"/>
      <c r="M2024" s="69"/>
      <c r="N2024" s="97"/>
    </row>
    <row r="2025" spans="1:14" s="74" customFormat="1" ht="12.75" customHeight="1" x14ac:dyDescent="0.25">
      <c r="A2025" s="69"/>
      <c r="B2025" s="151"/>
      <c r="C2025" s="152"/>
      <c r="D2025" s="142"/>
      <c r="E2025" s="323"/>
      <c r="F2025" s="69"/>
      <c r="G2025" s="324"/>
      <c r="H2025" s="321"/>
      <c r="I2025" s="325"/>
      <c r="J2025" s="325"/>
      <c r="K2025" s="153"/>
      <c r="L2025" s="110"/>
      <c r="M2025" s="69"/>
      <c r="N2025" s="97"/>
    </row>
    <row r="2026" spans="1:14" s="74" customFormat="1" ht="12.75" customHeight="1" x14ac:dyDescent="0.25">
      <c r="A2026" s="69"/>
      <c r="B2026" s="151"/>
      <c r="C2026" s="152"/>
      <c r="D2026" s="142"/>
      <c r="E2026" s="323"/>
      <c r="F2026" s="69"/>
      <c r="G2026" s="324"/>
      <c r="H2026" s="321"/>
      <c r="I2026" s="325"/>
      <c r="J2026" s="325"/>
      <c r="K2026" s="153"/>
      <c r="L2026" s="110"/>
      <c r="M2026" s="69"/>
      <c r="N2026" s="97"/>
    </row>
    <row r="2027" spans="1:14" s="74" customFormat="1" ht="12.75" customHeight="1" x14ac:dyDescent="0.25">
      <c r="A2027" s="69"/>
      <c r="B2027" s="151"/>
      <c r="C2027" s="100"/>
      <c r="D2027" s="142"/>
      <c r="E2027" s="102"/>
      <c r="F2027" s="103"/>
      <c r="G2027" s="143"/>
      <c r="H2027" s="96"/>
      <c r="I2027" s="325"/>
      <c r="J2027" s="325"/>
      <c r="K2027" s="108"/>
      <c r="L2027" s="110"/>
      <c r="M2027" s="103"/>
      <c r="N2027" s="97"/>
    </row>
    <row r="2028" spans="1:14" s="74" customFormat="1" ht="12.75" customHeight="1" x14ac:dyDescent="0.25">
      <c r="A2028" s="69"/>
      <c r="B2028" s="151"/>
      <c r="C2028" s="100"/>
      <c r="D2028" s="142"/>
      <c r="E2028" s="102"/>
      <c r="F2028" s="103"/>
      <c r="G2028" s="143"/>
      <c r="H2028" s="96"/>
      <c r="I2028" s="325"/>
      <c r="J2028" s="325"/>
      <c r="K2028" s="108"/>
      <c r="L2028" s="110"/>
      <c r="M2028" s="103"/>
      <c r="N2028" s="97"/>
    </row>
    <row r="2029" spans="1:14" s="74" customFormat="1" ht="12.75" customHeight="1" thickBot="1" x14ac:dyDescent="0.3">
      <c r="A2029" s="551" t="s">
        <v>640</v>
      </c>
      <c r="B2029" s="552"/>
      <c r="C2029" s="552"/>
      <c r="D2029" s="552"/>
      <c r="E2029" s="552"/>
      <c r="F2029" s="552"/>
      <c r="G2029" s="552"/>
      <c r="H2029" s="552"/>
      <c r="I2029" s="552"/>
      <c r="J2029" s="552"/>
      <c r="K2029" s="553"/>
      <c r="L2029" s="308">
        <f>SUM(L2030:L2032)</f>
        <v>0</v>
      </c>
      <c r="M2029" s="96"/>
      <c r="N2029" s="97"/>
    </row>
    <row r="2030" spans="1:14" s="74" customFormat="1" ht="12.75" customHeight="1" x14ac:dyDescent="0.25">
      <c r="A2030" s="69"/>
      <c r="B2030" s="99"/>
      <c r="C2030" s="100"/>
      <c r="D2030" s="142"/>
      <c r="E2030" s="102"/>
      <c r="F2030" s="103"/>
      <c r="G2030" s="143"/>
      <c r="H2030" s="96"/>
      <c r="I2030" s="105"/>
      <c r="J2030" s="105"/>
      <c r="K2030" s="108"/>
      <c r="L2030" s="110"/>
      <c r="M2030" s="103"/>
      <c r="N2030" s="97"/>
    </row>
    <row r="2031" spans="1:14" s="74" customFormat="1" ht="12.75" customHeight="1" x14ac:dyDescent="0.25">
      <c r="A2031" s="69"/>
      <c r="B2031" s="99"/>
      <c r="C2031" s="100"/>
      <c r="D2031" s="142"/>
      <c r="E2031" s="102"/>
      <c r="F2031" s="103"/>
      <c r="G2031" s="143"/>
      <c r="H2031" s="96"/>
      <c r="I2031" s="105"/>
      <c r="J2031" s="105"/>
      <c r="K2031" s="108"/>
      <c r="L2031" s="110"/>
      <c r="M2031" s="103"/>
      <c r="N2031" s="97"/>
    </row>
    <row r="2032" spans="1:14" s="74" customFormat="1" ht="12.75" customHeight="1" x14ac:dyDescent="0.25">
      <c r="A2032" s="69"/>
      <c r="B2032" s="99"/>
      <c r="C2032" s="100"/>
      <c r="D2032" s="142"/>
      <c r="E2032" s="102"/>
      <c r="F2032" s="103"/>
      <c r="G2032" s="143"/>
      <c r="H2032" s="96"/>
      <c r="I2032" s="105"/>
      <c r="J2032" s="105"/>
      <c r="K2032" s="108"/>
      <c r="L2032" s="110"/>
      <c r="M2032" s="103"/>
      <c r="N2032" s="97"/>
    </row>
    <row r="2033" spans="1:14" s="74" customFormat="1" ht="12.75" customHeight="1" thickBot="1" x14ac:dyDescent="0.3">
      <c r="A2033" s="551" t="s">
        <v>30</v>
      </c>
      <c r="B2033" s="552"/>
      <c r="C2033" s="552"/>
      <c r="D2033" s="552"/>
      <c r="E2033" s="552"/>
      <c r="F2033" s="552"/>
      <c r="G2033" s="552"/>
      <c r="H2033" s="552"/>
      <c r="I2033" s="552"/>
      <c r="J2033" s="552"/>
      <c r="K2033" s="553"/>
      <c r="L2033" s="395">
        <f>SUM(L2034)</f>
        <v>0</v>
      </c>
      <c r="M2033" s="96"/>
      <c r="N2033" s="97"/>
    </row>
    <row r="2034" spans="1:14" s="74" customFormat="1" ht="12.75" customHeight="1" x14ac:dyDescent="0.25">
      <c r="A2034" s="69"/>
      <c r="B2034" s="99"/>
      <c r="C2034" s="100"/>
      <c r="D2034" s="142"/>
      <c r="E2034" s="102"/>
      <c r="F2034" s="103"/>
      <c r="G2034" s="143"/>
      <c r="H2034" s="96"/>
      <c r="I2034" s="105"/>
      <c r="J2034" s="105"/>
      <c r="K2034" s="108"/>
      <c r="L2034" s="110"/>
      <c r="M2034" s="103"/>
      <c r="N2034" s="97"/>
    </row>
    <row r="2035" spans="1:14" s="74" customFormat="1" ht="12.75" customHeight="1" thickBot="1" x14ac:dyDescent="0.3">
      <c r="A2035" s="551" t="s">
        <v>32</v>
      </c>
      <c r="B2035" s="552"/>
      <c r="C2035" s="552"/>
      <c r="D2035" s="552"/>
      <c r="E2035" s="552"/>
      <c r="F2035" s="552"/>
      <c r="G2035" s="552"/>
      <c r="H2035" s="552"/>
      <c r="I2035" s="552"/>
      <c r="J2035" s="552"/>
      <c r="K2035" s="553"/>
      <c r="L2035" s="395">
        <f>SUM(L2036:L2038)</f>
        <v>0</v>
      </c>
      <c r="M2035" s="96"/>
      <c r="N2035" s="97"/>
    </row>
    <row r="2036" spans="1:14" s="74" customFormat="1" ht="12.75" customHeight="1" x14ac:dyDescent="0.25">
      <c r="A2036" s="69"/>
      <c r="B2036" s="100"/>
      <c r="C2036" s="100"/>
      <c r="D2036" s="142"/>
      <c r="E2036" s="102"/>
      <c r="F2036" s="103"/>
      <c r="G2036" s="143"/>
      <c r="H2036" s="96"/>
      <c r="I2036" s="105"/>
      <c r="J2036" s="105"/>
      <c r="K2036" s="108"/>
      <c r="L2036" s="110"/>
      <c r="M2036" s="103"/>
      <c r="N2036" s="97"/>
    </row>
    <row r="2037" spans="1:14" s="74" customFormat="1" ht="12.75" customHeight="1" x14ac:dyDescent="0.25">
      <c r="A2037" s="69"/>
      <c r="B2037" s="99"/>
      <c r="C2037" s="100"/>
      <c r="D2037" s="142"/>
      <c r="E2037" s="102"/>
      <c r="F2037" s="103"/>
      <c r="G2037" s="143"/>
      <c r="H2037" s="96"/>
      <c r="I2037" s="105"/>
      <c r="J2037" s="105"/>
      <c r="K2037" s="108"/>
      <c r="L2037" s="110"/>
      <c r="M2037" s="103"/>
      <c r="N2037" s="97"/>
    </row>
    <row r="2038" spans="1:14" s="74" customFormat="1" ht="12.75" customHeight="1" x14ac:dyDescent="0.25">
      <c r="A2038" s="69"/>
      <c r="B2038" s="99"/>
      <c r="C2038" s="100"/>
      <c r="D2038" s="142"/>
      <c r="E2038" s="102"/>
      <c r="F2038" s="103"/>
      <c r="G2038" s="143"/>
      <c r="H2038" s="96"/>
      <c r="I2038" s="105"/>
      <c r="J2038" s="105"/>
      <c r="K2038" s="108"/>
      <c r="L2038" s="110"/>
      <c r="M2038" s="103"/>
      <c r="N2038" s="97"/>
    </row>
    <row r="2039" spans="1:14" s="74" customFormat="1" ht="12.75" customHeight="1" thickBot="1" x14ac:dyDescent="0.3">
      <c r="A2039" s="116" t="s">
        <v>34</v>
      </c>
      <c r="B2039" s="113"/>
      <c r="C2039" s="114"/>
      <c r="D2039" s="115"/>
      <c r="E2039" s="116"/>
      <c r="F2039" s="117"/>
      <c r="G2039" s="118"/>
      <c r="H2039" s="117"/>
      <c r="I2039" s="119"/>
      <c r="J2039" s="119"/>
      <c r="K2039" s="119"/>
      <c r="L2039" s="121">
        <f>L2013+L2018+L2023+L2029+L2033+L2035</f>
        <v>3248.39</v>
      </c>
      <c r="M2039" s="204"/>
    </row>
    <row r="2040" spans="1:14" s="74" customFormat="1" ht="12.75" customHeight="1" x14ac:dyDescent="0.25">
      <c r="A2040" s="276"/>
      <c r="B2040" s="123"/>
      <c r="C2040" s="124"/>
      <c r="D2040" s="277"/>
      <c r="E2040" s="276"/>
      <c r="F2040" s="123"/>
      <c r="G2040" s="276"/>
      <c r="H2040" s="123"/>
      <c r="I2040" s="277"/>
      <c r="J2040" s="277"/>
      <c r="K2040" s="277"/>
      <c r="L2040" s="127"/>
      <c r="M2040" s="205"/>
    </row>
    <row r="2041" spans="1:14" s="82" customFormat="1" ht="12.75" customHeight="1" x14ac:dyDescent="0.25">
      <c r="A2041" s="558" t="s">
        <v>18</v>
      </c>
      <c r="B2041" s="558"/>
      <c r="C2041" s="558"/>
      <c r="D2041" s="558"/>
      <c r="E2041" s="558"/>
      <c r="F2041" s="558"/>
      <c r="G2041" s="560" t="s">
        <v>19</v>
      </c>
      <c r="H2041" s="560"/>
      <c r="I2041" s="128"/>
      <c r="J2041" s="128"/>
      <c r="K2041" s="128"/>
      <c r="L2041" s="550" t="s">
        <v>20</v>
      </c>
      <c r="M2041" s="550"/>
    </row>
    <row r="2042" spans="1:14" s="82" customFormat="1" ht="12.75" customHeight="1" x14ac:dyDescent="0.25">
      <c r="B2042" s="83"/>
      <c r="C2042" s="84"/>
      <c r="D2042" s="475"/>
      <c r="E2042" s="122"/>
      <c r="F2042" s="130"/>
      <c r="G2042" s="131"/>
      <c r="H2042" s="130"/>
      <c r="K2042" s="200"/>
      <c r="L2042" s="126"/>
      <c r="M2042" s="130"/>
    </row>
    <row r="2043" spans="1:14" s="82" customFormat="1" ht="12.75" customHeight="1" x14ac:dyDescent="0.25">
      <c r="A2043" s="558" t="s">
        <v>1246</v>
      </c>
      <c r="B2043" s="558"/>
      <c r="C2043" s="558"/>
      <c r="D2043" s="558"/>
      <c r="E2043" s="558"/>
      <c r="F2043" s="558"/>
      <c r="G2043" s="559" t="s">
        <v>36</v>
      </c>
      <c r="H2043" s="559"/>
      <c r="I2043" s="279"/>
      <c r="J2043" s="279"/>
      <c r="L2043" s="559" t="s">
        <v>37</v>
      </c>
      <c r="M2043" s="559"/>
    </row>
    <row r="2044" spans="1:14" s="82" customFormat="1" ht="12.75" customHeight="1" x14ac:dyDescent="0.25">
      <c r="A2044" s="558" t="s">
        <v>1247</v>
      </c>
      <c r="B2044" s="558"/>
      <c r="C2044" s="558"/>
      <c r="D2044" s="558"/>
      <c r="E2044" s="558"/>
      <c r="F2044" s="558"/>
      <c r="G2044" s="550" t="s">
        <v>39</v>
      </c>
      <c r="H2044" s="550"/>
      <c r="I2044" s="278"/>
      <c r="J2044" s="278"/>
      <c r="L2044" s="550" t="s">
        <v>40</v>
      </c>
      <c r="M2044" s="550"/>
    </row>
    <row r="2045" spans="1:14" ht="12.75" customHeight="1" x14ac:dyDescent="0.15">
      <c r="A2045" s="557" t="s">
        <v>14</v>
      </c>
      <c r="B2045" s="557"/>
      <c r="C2045" s="557"/>
      <c r="D2045" s="557"/>
      <c r="E2045" s="557"/>
      <c r="F2045" s="277"/>
      <c r="G2045" s="278"/>
      <c r="H2045" s="208"/>
      <c r="I2045" s="278"/>
      <c r="J2045" s="278"/>
      <c r="K2045" s="133"/>
      <c r="L2045" s="126"/>
      <c r="M2045" s="208"/>
    </row>
    <row r="2046" spans="1:14" s="192" customFormat="1" ht="12.75" customHeight="1" x14ac:dyDescent="0.15">
      <c r="A2046" s="185" t="s">
        <v>597</v>
      </c>
      <c r="B2046" s="185"/>
      <c r="C2046" s="186"/>
      <c r="D2046" s="187"/>
      <c r="E2046" s="188" t="s">
        <v>495</v>
      </c>
      <c r="F2046" s="185"/>
      <c r="G2046" s="187" t="s">
        <v>50</v>
      </c>
      <c r="H2046" s="282" t="s">
        <v>46</v>
      </c>
      <c r="I2046" s="189" t="s">
        <v>142</v>
      </c>
      <c r="J2046" s="185"/>
      <c r="K2046" s="190"/>
      <c r="L2046" s="191"/>
      <c r="M2046" s="214" t="s">
        <v>143</v>
      </c>
    </row>
    <row r="2047" spans="1:14" s="192" customFormat="1" ht="12.75" customHeight="1" x14ac:dyDescent="0.15">
      <c r="A2047" s="193"/>
      <c r="B2047" s="194"/>
      <c r="C2047" s="195"/>
      <c r="D2047" s="196"/>
      <c r="E2047" s="197"/>
      <c r="F2047" s="197"/>
      <c r="G2047" s="196"/>
      <c r="H2047" s="283"/>
      <c r="I2047" s="197"/>
      <c r="J2047" s="197"/>
      <c r="K2047" s="198"/>
      <c r="L2047" s="199"/>
      <c r="M2047" s="215"/>
    </row>
    <row r="2048" spans="1:14" s="88" customFormat="1" ht="12.75" customHeight="1" x14ac:dyDescent="0.25">
      <c r="A2048" s="33" t="s">
        <v>2</v>
      </c>
      <c r="B2048" s="9" t="s">
        <v>3</v>
      </c>
      <c r="C2048" s="85" t="s">
        <v>4</v>
      </c>
      <c r="D2048" s="9" t="s">
        <v>5</v>
      </c>
      <c r="E2048" s="9" t="s">
        <v>6</v>
      </c>
      <c r="F2048" s="9" t="s">
        <v>7</v>
      </c>
      <c r="G2048" s="9" t="s">
        <v>8</v>
      </c>
      <c r="H2048" s="9" t="s">
        <v>9</v>
      </c>
      <c r="I2048" s="9" t="s">
        <v>22</v>
      </c>
      <c r="J2048" s="9" t="s">
        <v>10</v>
      </c>
      <c r="K2048" s="9" t="s">
        <v>11</v>
      </c>
      <c r="L2048" s="87" t="s">
        <v>12</v>
      </c>
      <c r="M2048" s="9" t="s">
        <v>13</v>
      </c>
    </row>
    <row r="2049" spans="1:14" s="74" customFormat="1" ht="12.75" customHeight="1" thickBot="1" x14ac:dyDescent="0.3">
      <c r="A2049" s="551" t="s">
        <v>24</v>
      </c>
      <c r="B2049" s="552"/>
      <c r="C2049" s="552"/>
      <c r="D2049" s="552"/>
      <c r="E2049" s="552"/>
      <c r="F2049" s="552"/>
      <c r="G2049" s="552"/>
      <c r="H2049" s="552"/>
      <c r="I2049" s="552"/>
      <c r="J2049" s="552"/>
      <c r="K2049" s="553"/>
      <c r="L2049" s="308">
        <f>SUM(L2050)</f>
        <v>0</v>
      </c>
      <c r="M2049" s="96"/>
      <c r="N2049" s="97"/>
    </row>
    <row r="2050" spans="1:14" s="93" customFormat="1" ht="12.75" customHeight="1" x14ac:dyDescent="0.25">
      <c r="A2050" s="69"/>
      <c r="B2050" s="69"/>
      <c r="C2050" s="69"/>
      <c r="D2050" s="69"/>
      <c r="E2050" s="69"/>
      <c r="F2050" s="69"/>
      <c r="G2050" s="69"/>
      <c r="H2050" s="69"/>
      <c r="I2050" s="90"/>
      <c r="J2050" s="90"/>
      <c r="K2050" s="69"/>
      <c r="L2050" s="110"/>
      <c r="M2050" s="69"/>
    </row>
    <row r="2051" spans="1:14" s="74" customFormat="1" ht="12.75" customHeight="1" thickBot="1" x14ac:dyDescent="0.3">
      <c r="A2051" s="551" t="s">
        <v>25</v>
      </c>
      <c r="B2051" s="552"/>
      <c r="C2051" s="552"/>
      <c r="D2051" s="552"/>
      <c r="E2051" s="552"/>
      <c r="F2051" s="552"/>
      <c r="G2051" s="552"/>
      <c r="H2051" s="552"/>
      <c r="I2051" s="552"/>
      <c r="J2051" s="552"/>
      <c r="K2051" s="553"/>
      <c r="L2051" s="95">
        <f>SUM(L2052:L2054)</f>
        <v>0</v>
      </c>
      <c r="M2051" s="96"/>
      <c r="N2051" s="97"/>
    </row>
    <row r="2052" spans="1:14" s="74" customFormat="1" ht="12.75" customHeight="1" x14ac:dyDescent="0.25">
      <c r="A2052" s="69"/>
      <c r="B2052" s="99"/>
      <c r="C2052" s="100"/>
      <c r="D2052" s="142"/>
      <c r="E2052" s="102"/>
      <c r="F2052" s="103"/>
      <c r="G2052" s="143"/>
      <c r="H2052" s="96"/>
      <c r="I2052" s="105"/>
      <c r="J2052" s="105"/>
      <c r="K2052" s="108"/>
      <c r="L2052" s="107"/>
      <c r="M2052" s="103"/>
      <c r="N2052" s="97"/>
    </row>
    <row r="2053" spans="1:14" s="74" customFormat="1" ht="12.75" customHeight="1" x14ac:dyDescent="0.25">
      <c r="A2053" s="69"/>
      <c r="B2053" s="99"/>
      <c r="C2053" s="100"/>
      <c r="D2053" s="142"/>
      <c r="E2053" s="102"/>
      <c r="F2053" s="103"/>
      <c r="G2053" s="143"/>
      <c r="H2053" s="96"/>
      <c r="I2053" s="105"/>
      <c r="J2053" s="105"/>
      <c r="K2053" s="108"/>
      <c r="L2053" s="110"/>
      <c r="M2053" s="103"/>
      <c r="N2053" s="97"/>
    </row>
    <row r="2054" spans="1:14" s="74" customFormat="1" ht="12.75" customHeight="1" x14ac:dyDescent="0.25">
      <c r="A2054" s="69"/>
      <c r="B2054" s="99"/>
      <c r="C2054" s="100"/>
      <c r="D2054" s="142"/>
      <c r="E2054" s="102"/>
      <c r="F2054" s="103"/>
      <c r="G2054" s="143"/>
      <c r="H2054" s="96"/>
      <c r="I2054" s="105"/>
      <c r="J2054" s="105"/>
      <c r="K2054" s="108"/>
      <c r="L2054" s="107"/>
      <c r="M2054" s="103"/>
      <c r="N2054" s="97"/>
    </row>
    <row r="2055" spans="1:14" s="74" customFormat="1" ht="12.75" customHeight="1" thickBot="1" x14ac:dyDescent="0.3">
      <c r="A2055" s="551" t="s">
        <v>140</v>
      </c>
      <c r="B2055" s="552"/>
      <c r="C2055" s="552"/>
      <c r="D2055" s="552"/>
      <c r="E2055" s="552"/>
      <c r="F2055" s="552"/>
      <c r="G2055" s="552"/>
      <c r="H2055" s="552"/>
      <c r="I2055" s="552"/>
      <c r="J2055" s="552"/>
      <c r="K2055" s="553"/>
      <c r="L2055" s="311">
        <f>SUM(L2056:L2058)</f>
        <v>0</v>
      </c>
      <c r="M2055" s="96"/>
      <c r="N2055" s="97"/>
    </row>
    <row r="2056" spans="1:14" s="74" customFormat="1" ht="12.75" customHeight="1" x14ac:dyDescent="0.25">
      <c r="A2056" s="69"/>
      <c r="B2056" s="99"/>
      <c r="C2056" s="100"/>
      <c r="D2056" s="142"/>
      <c r="E2056" s="102"/>
      <c r="F2056" s="103"/>
      <c r="G2056" s="143"/>
      <c r="H2056" s="96"/>
      <c r="I2056" s="105"/>
      <c r="J2056" s="105"/>
      <c r="K2056" s="108"/>
      <c r="L2056" s="110"/>
      <c r="M2056" s="103"/>
      <c r="N2056" s="97"/>
    </row>
    <row r="2057" spans="1:14" s="74" customFormat="1" ht="12.75" customHeight="1" x14ac:dyDescent="0.25">
      <c r="A2057" s="69"/>
      <c r="B2057" s="99"/>
      <c r="C2057" s="100"/>
      <c r="D2057" s="142"/>
      <c r="E2057" s="102"/>
      <c r="F2057" s="103"/>
      <c r="G2057" s="143"/>
      <c r="H2057" s="96"/>
      <c r="I2057" s="105"/>
      <c r="J2057" s="105"/>
      <c r="K2057" s="108"/>
      <c r="L2057" s="110"/>
      <c r="M2057" s="103"/>
      <c r="N2057" s="97"/>
    </row>
    <row r="2058" spans="1:14" s="74" customFormat="1" ht="12.75" customHeight="1" x14ac:dyDescent="0.25">
      <c r="A2058" s="69"/>
      <c r="B2058" s="99"/>
      <c r="C2058" s="100"/>
      <c r="D2058" s="142"/>
      <c r="E2058" s="102"/>
      <c r="F2058" s="103"/>
      <c r="G2058" s="143"/>
      <c r="H2058" s="96"/>
      <c r="I2058" s="105"/>
      <c r="J2058" s="105"/>
      <c r="K2058" s="108"/>
      <c r="L2058" s="110"/>
      <c r="M2058" s="103"/>
      <c r="N2058" s="97"/>
    </row>
    <row r="2059" spans="1:14" s="74" customFormat="1" ht="12.75" customHeight="1" thickBot="1" x14ac:dyDescent="0.3">
      <c r="A2059" s="551" t="s">
        <v>31</v>
      </c>
      <c r="B2059" s="552"/>
      <c r="C2059" s="552"/>
      <c r="D2059" s="552"/>
      <c r="E2059" s="552"/>
      <c r="F2059" s="552"/>
      <c r="G2059" s="552"/>
      <c r="H2059" s="552"/>
      <c r="I2059" s="552"/>
      <c r="J2059" s="552"/>
      <c r="K2059" s="553"/>
      <c r="L2059" s="395">
        <f>SUM(L2060)</f>
        <v>0</v>
      </c>
      <c r="M2059" s="96"/>
      <c r="N2059" s="97"/>
    </row>
    <row r="2060" spans="1:14" s="74" customFormat="1" ht="12.75" customHeight="1" x14ac:dyDescent="0.25">
      <c r="A2060" s="69"/>
      <c r="B2060" s="99"/>
      <c r="C2060" s="100"/>
      <c r="D2060" s="142"/>
      <c r="E2060" s="102"/>
      <c r="F2060" s="103"/>
      <c r="G2060" s="143"/>
      <c r="H2060" s="96"/>
      <c r="I2060" s="105"/>
      <c r="J2060" s="105"/>
      <c r="K2060" s="108"/>
      <c r="L2060" s="110"/>
      <c r="M2060" s="103"/>
      <c r="N2060" s="97"/>
    </row>
    <row r="2061" spans="1:14" s="74" customFormat="1" ht="12.75" customHeight="1" x14ac:dyDescent="0.25">
      <c r="A2061" s="69"/>
      <c r="B2061" s="99"/>
      <c r="C2061" s="100"/>
      <c r="D2061" s="142"/>
      <c r="E2061" s="102"/>
      <c r="F2061" s="103"/>
      <c r="G2061" s="143"/>
      <c r="H2061" s="96"/>
      <c r="I2061" s="105"/>
      <c r="J2061" s="105"/>
      <c r="K2061" s="108"/>
      <c r="L2061" s="110"/>
      <c r="M2061" s="103"/>
      <c r="N2061" s="97"/>
    </row>
    <row r="2062" spans="1:14" s="74" customFormat="1" ht="12.75" customHeight="1" x14ac:dyDescent="0.25">
      <c r="A2062" s="69"/>
      <c r="B2062" s="99"/>
      <c r="C2062" s="100"/>
      <c r="D2062" s="142"/>
      <c r="E2062" s="102"/>
      <c r="F2062" s="103"/>
      <c r="G2062" s="143"/>
      <c r="H2062" s="96"/>
      <c r="I2062" s="105"/>
      <c r="J2062" s="105"/>
      <c r="K2062" s="108"/>
      <c r="L2062" s="110"/>
      <c r="M2062" s="103"/>
      <c r="N2062" s="97"/>
    </row>
    <row r="2063" spans="1:14" s="74" customFormat="1" ht="12.75" customHeight="1" thickBot="1" x14ac:dyDescent="0.3">
      <c r="A2063" s="551" t="s">
        <v>33</v>
      </c>
      <c r="B2063" s="552"/>
      <c r="C2063" s="552"/>
      <c r="D2063" s="552"/>
      <c r="E2063" s="552"/>
      <c r="F2063" s="552"/>
      <c r="G2063" s="552"/>
      <c r="H2063" s="552"/>
      <c r="I2063" s="552"/>
      <c r="J2063" s="552"/>
      <c r="K2063" s="553"/>
      <c r="L2063" s="395">
        <f>SUM(L2064)</f>
        <v>0</v>
      </c>
      <c r="M2063" s="96"/>
      <c r="N2063" s="97"/>
    </row>
    <row r="2064" spans="1:14" s="74" customFormat="1" ht="12.75" customHeight="1" x14ac:dyDescent="0.25">
      <c r="A2064" s="69"/>
      <c r="B2064" s="100"/>
      <c r="C2064" s="100"/>
      <c r="D2064" s="142"/>
      <c r="E2064" s="102"/>
      <c r="F2064" s="103"/>
      <c r="G2064" s="143"/>
      <c r="H2064" s="96"/>
      <c r="I2064" s="105"/>
      <c r="J2064" s="105"/>
      <c r="K2064" s="108"/>
      <c r="L2064" s="110"/>
      <c r="M2064" s="103"/>
      <c r="N2064" s="97"/>
    </row>
    <row r="2065" spans="1:14" s="74" customFormat="1" ht="12.75" customHeight="1" thickBot="1" x14ac:dyDescent="0.3">
      <c r="A2065" s="551" t="s">
        <v>61</v>
      </c>
      <c r="B2065" s="552"/>
      <c r="C2065" s="552"/>
      <c r="D2065" s="552"/>
      <c r="E2065" s="552"/>
      <c r="F2065" s="552"/>
      <c r="G2065" s="552"/>
      <c r="H2065" s="552"/>
      <c r="I2065" s="552"/>
      <c r="J2065" s="552"/>
      <c r="K2065" s="553"/>
      <c r="L2065" s="395">
        <f>SUM(L2066:L2071)</f>
        <v>0</v>
      </c>
      <c r="M2065" s="96"/>
      <c r="N2065" s="97"/>
    </row>
    <row r="2066" spans="1:14" s="74" customFormat="1" ht="12.75" customHeight="1" x14ac:dyDescent="0.25">
      <c r="A2066" s="69"/>
      <c r="B2066" s="100"/>
      <c r="C2066" s="100"/>
      <c r="D2066" s="142"/>
      <c r="E2066" s="102"/>
      <c r="F2066" s="103"/>
      <c r="G2066" s="143"/>
      <c r="H2066" s="96"/>
      <c r="I2066" s="105"/>
      <c r="J2066" s="105"/>
      <c r="K2066" s="108"/>
      <c r="L2066" s="110"/>
      <c r="M2066" s="103"/>
      <c r="N2066" s="97"/>
    </row>
    <row r="2067" spans="1:14" s="74" customFormat="1" ht="12.75" customHeight="1" x14ac:dyDescent="0.25">
      <c r="A2067" s="69"/>
      <c r="B2067" s="99"/>
      <c r="C2067" s="100"/>
      <c r="D2067" s="152"/>
      <c r="E2067" s="108"/>
      <c r="F2067" s="103"/>
      <c r="G2067" s="144"/>
      <c r="H2067" s="103"/>
      <c r="I2067" s="145"/>
      <c r="J2067" s="145"/>
      <c r="K2067" s="108"/>
      <c r="L2067" s="110"/>
      <c r="M2067" s="103"/>
      <c r="N2067" s="97"/>
    </row>
    <row r="2068" spans="1:14" s="74" customFormat="1" ht="12.75" customHeight="1" x14ac:dyDescent="0.25">
      <c r="A2068" s="69"/>
      <c r="B2068" s="99"/>
      <c r="C2068" s="100"/>
      <c r="D2068" s="152"/>
      <c r="E2068" s="108"/>
      <c r="F2068" s="103"/>
      <c r="G2068" s="144"/>
      <c r="H2068" s="103"/>
      <c r="I2068" s="145"/>
      <c r="J2068" s="145"/>
      <c r="K2068" s="108"/>
      <c r="L2068" s="110"/>
      <c r="M2068" s="103"/>
      <c r="N2068" s="97"/>
    </row>
    <row r="2069" spans="1:14" s="74" customFormat="1" ht="12.75" customHeight="1" x14ac:dyDescent="0.25">
      <c r="A2069" s="69"/>
      <c r="B2069" s="99"/>
      <c r="C2069" s="100"/>
      <c r="D2069" s="152"/>
      <c r="E2069" s="108"/>
      <c r="F2069" s="103"/>
      <c r="G2069" s="144"/>
      <c r="H2069" s="103"/>
      <c r="I2069" s="145"/>
      <c r="J2069" s="145"/>
      <c r="K2069" s="108"/>
      <c r="L2069" s="110"/>
      <c r="M2069" s="103"/>
      <c r="N2069" s="97"/>
    </row>
    <row r="2070" spans="1:14" s="74" customFormat="1" ht="12.75" customHeight="1" x14ac:dyDescent="0.25">
      <c r="A2070" s="69"/>
      <c r="B2070" s="99"/>
      <c r="C2070" s="100"/>
      <c r="D2070" s="152"/>
      <c r="E2070" s="108"/>
      <c r="F2070" s="103"/>
      <c r="G2070" s="144"/>
      <c r="H2070" s="103"/>
      <c r="I2070" s="145"/>
      <c r="J2070" s="145"/>
      <c r="K2070" s="108"/>
      <c r="L2070" s="110"/>
      <c r="M2070" s="103"/>
      <c r="N2070" s="97"/>
    </row>
    <row r="2071" spans="1:14" s="74" customFormat="1" ht="12.75" customHeight="1" x14ac:dyDescent="0.25">
      <c r="A2071" s="69"/>
      <c r="B2071" s="99"/>
      <c r="C2071" s="100"/>
      <c r="D2071" s="152"/>
      <c r="E2071" s="108"/>
      <c r="F2071" s="103"/>
      <c r="G2071" s="144"/>
      <c r="H2071" s="103"/>
      <c r="I2071" s="145"/>
      <c r="J2071" s="145"/>
      <c r="K2071" s="108"/>
      <c r="L2071" s="110"/>
      <c r="M2071" s="103"/>
      <c r="N2071" s="97"/>
    </row>
    <row r="2072" spans="1:14" s="74" customFormat="1" ht="12.75" customHeight="1" thickBot="1" x14ac:dyDescent="0.3">
      <c r="A2072" s="116" t="s">
        <v>34</v>
      </c>
      <c r="B2072" s="113"/>
      <c r="C2072" s="114"/>
      <c r="D2072" s="115"/>
      <c r="E2072" s="116"/>
      <c r="F2072" s="117"/>
      <c r="G2072" s="118"/>
      <c r="H2072" s="117"/>
      <c r="I2072" s="119"/>
      <c r="J2072" s="119"/>
      <c r="K2072" s="119"/>
      <c r="L2072" s="121">
        <f>L2049+L2051+L2055+L2059+L2063+L2065</f>
        <v>0</v>
      </c>
      <c r="M2072" s="204"/>
    </row>
    <row r="2073" spans="1:14" s="74" customFormat="1" ht="12.75" customHeight="1" x14ac:dyDescent="0.25">
      <c r="A2073" s="276"/>
      <c r="B2073" s="123"/>
      <c r="C2073" s="124"/>
      <c r="D2073" s="277"/>
      <c r="E2073" s="276"/>
      <c r="F2073" s="123"/>
      <c r="G2073" s="276"/>
      <c r="H2073" s="123"/>
      <c r="I2073" s="277"/>
      <c r="J2073" s="277"/>
      <c r="K2073" s="277"/>
      <c r="L2073" s="127"/>
      <c r="M2073" s="205"/>
    </row>
    <row r="2074" spans="1:14" s="82" customFormat="1" ht="12.75" customHeight="1" x14ac:dyDescent="0.25">
      <c r="A2074" s="558" t="s">
        <v>18</v>
      </c>
      <c r="B2074" s="558"/>
      <c r="C2074" s="558"/>
      <c r="D2074" s="558"/>
      <c r="E2074" s="558"/>
      <c r="F2074" s="558"/>
      <c r="G2074" s="560" t="s">
        <v>19</v>
      </c>
      <c r="H2074" s="560"/>
      <c r="I2074" s="128"/>
      <c r="J2074" s="128"/>
      <c r="K2074" s="128"/>
      <c r="L2074" s="550" t="s">
        <v>20</v>
      </c>
      <c r="M2074" s="550"/>
    </row>
    <row r="2075" spans="1:14" s="82" customFormat="1" ht="12.75" customHeight="1" x14ac:dyDescent="0.25">
      <c r="B2075" s="83"/>
      <c r="C2075" s="84"/>
      <c r="D2075" s="475"/>
      <c r="E2075" s="122"/>
      <c r="F2075" s="130"/>
      <c r="G2075" s="131"/>
      <c r="H2075" s="130"/>
      <c r="K2075" s="200"/>
      <c r="L2075" s="126"/>
      <c r="M2075" s="130"/>
    </row>
    <row r="2076" spans="1:14" s="82" customFormat="1" ht="12.75" customHeight="1" x14ac:dyDescent="0.25">
      <c r="A2076" s="558" t="s">
        <v>1246</v>
      </c>
      <c r="B2076" s="558"/>
      <c r="C2076" s="558"/>
      <c r="D2076" s="558"/>
      <c r="E2076" s="558"/>
      <c r="F2076" s="558"/>
      <c r="G2076" s="559" t="s">
        <v>36</v>
      </c>
      <c r="H2076" s="559"/>
      <c r="I2076" s="279"/>
      <c r="J2076" s="279"/>
      <c r="L2076" s="559" t="s">
        <v>37</v>
      </c>
      <c r="M2076" s="559"/>
    </row>
    <row r="2077" spans="1:14" s="82" customFormat="1" ht="12.75" customHeight="1" x14ac:dyDescent="0.25">
      <c r="A2077" s="558" t="s">
        <v>1247</v>
      </c>
      <c r="B2077" s="558"/>
      <c r="C2077" s="558"/>
      <c r="D2077" s="558"/>
      <c r="E2077" s="558"/>
      <c r="F2077" s="558"/>
      <c r="G2077" s="550" t="s">
        <v>39</v>
      </c>
      <c r="H2077" s="550"/>
      <c r="I2077" s="278"/>
      <c r="J2077" s="278"/>
      <c r="L2077" s="550" t="s">
        <v>40</v>
      </c>
      <c r="M2077" s="550"/>
    </row>
    <row r="2078" spans="1:14" ht="12.75" customHeight="1" x14ac:dyDescent="0.15"/>
    <row r="2079" spans="1:14" ht="12.75" customHeight="1" x14ac:dyDescent="0.15">
      <c r="A2079" s="557" t="s">
        <v>14</v>
      </c>
      <c r="B2079" s="557"/>
      <c r="C2079" s="557"/>
      <c r="D2079" s="557"/>
      <c r="E2079" s="557"/>
      <c r="F2079" s="277"/>
      <c r="G2079" s="278"/>
      <c r="H2079" s="208"/>
      <c r="I2079" s="278"/>
      <c r="J2079" s="278"/>
      <c r="K2079" s="133"/>
      <c r="L2079" s="126"/>
      <c r="M2079" s="208"/>
    </row>
    <row r="2080" spans="1:14" s="192" customFormat="1" ht="12.75" customHeight="1" x14ac:dyDescent="0.15">
      <c r="A2080" s="185" t="s">
        <v>618</v>
      </c>
      <c r="B2080" s="185"/>
      <c r="C2080" s="186"/>
      <c r="D2080" s="187"/>
      <c r="E2080" s="188" t="s">
        <v>600</v>
      </c>
      <c r="F2080" s="185"/>
      <c r="G2080" s="187" t="s">
        <v>215</v>
      </c>
      <c r="H2080" s="282" t="s">
        <v>46</v>
      </c>
      <c r="I2080" s="189" t="s">
        <v>601</v>
      </c>
      <c r="J2080" s="185"/>
      <c r="K2080" s="190"/>
      <c r="L2080" s="191"/>
      <c r="M2080" s="214" t="s">
        <v>143</v>
      </c>
    </row>
    <row r="2081" spans="1:14" s="192" customFormat="1" ht="12.75" customHeight="1" x14ac:dyDescent="0.15">
      <c r="A2081" s="193"/>
      <c r="B2081" s="194"/>
      <c r="C2081" s="195"/>
      <c r="D2081" s="196"/>
      <c r="E2081" s="197"/>
      <c r="F2081" s="197"/>
      <c r="G2081" s="196"/>
      <c r="H2081" s="283"/>
      <c r="I2081" s="197"/>
      <c r="J2081" s="197"/>
      <c r="K2081" s="198"/>
      <c r="L2081" s="199"/>
      <c r="M2081" s="215"/>
    </row>
    <row r="2082" spans="1:14" s="88" customFormat="1" ht="12.75" customHeight="1" x14ac:dyDescent="0.25">
      <c r="A2082" s="33" t="s">
        <v>2</v>
      </c>
      <c r="B2082" s="9" t="s">
        <v>3</v>
      </c>
      <c r="C2082" s="85" t="s">
        <v>4</v>
      </c>
      <c r="D2082" s="9" t="s">
        <v>5</v>
      </c>
      <c r="E2082" s="9" t="s">
        <v>6</v>
      </c>
      <c r="F2082" s="9" t="s">
        <v>7</v>
      </c>
      <c r="G2082" s="9" t="s">
        <v>8</v>
      </c>
      <c r="H2082" s="9" t="s">
        <v>9</v>
      </c>
      <c r="I2082" s="9" t="s">
        <v>22</v>
      </c>
      <c r="J2082" s="9" t="s">
        <v>10</v>
      </c>
      <c r="K2082" s="9" t="s">
        <v>11</v>
      </c>
      <c r="L2082" s="87" t="s">
        <v>12</v>
      </c>
      <c r="M2082" s="9" t="s">
        <v>13</v>
      </c>
    </row>
    <row r="2083" spans="1:14" s="74" customFormat="1" ht="12.75" customHeight="1" thickBot="1" x14ac:dyDescent="0.3">
      <c r="A2083" s="551" t="s">
        <v>25</v>
      </c>
      <c r="B2083" s="552"/>
      <c r="C2083" s="552"/>
      <c r="D2083" s="552"/>
      <c r="E2083" s="552"/>
      <c r="F2083" s="552"/>
      <c r="G2083" s="552"/>
      <c r="H2083" s="552"/>
      <c r="I2083" s="552"/>
      <c r="J2083" s="552"/>
      <c r="K2083" s="553"/>
      <c r="L2083" s="95">
        <f>SUM(L2084:L2086)</f>
        <v>0</v>
      </c>
      <c r="M2083" s="96"/>
      <c r="N2083" s="97"/>
    </row>
    <row r="2084" spans="1:14" s="74" customFormat="1" ht="12.75" customHeight="1" x14ac:dyDescent="0.25">
      <c r="A2084" s="69"/>
      <c r="B2084" s="99"/>
      <c r="C2084" s="100"/>
      <c r="D2084" s="142"/>
      <c r="E2084" s="102"/>
      <c r="F2084" s="103"/>
      <c r="G2084" s="143"/>
      <c r="H2084" s="96"/>
      <c r="I2084" s="105"/>
      <c r="J2084" s="105"/>
      <c r="K2084" s="108"/>
      <c r="L2084" s="110"/>
      <c r="M2084" s="103"/>
      <c r="N2084" s="97"/>
    </row>
    <row r="2085" spans="1:14" s="74" customFormat="1" ht="12.75" customHeight="1" x14ac:dyDescent="0.25">
      <c r="A2085" s="69"/>
      <c r="B2085" s="99"/>
      <c r="C2085" s="100"/>
      <c r="D2085" s="142"/>
      <c r="E2085" s="102"/>
      <c r="F2085" s="103"/>
      <c r="G2085" s="143"/>
      <c r="H2085" s="96"/>
      <c r="I2085" s="105"/>
      <c r="J2085" s="105"/>
      <c r="K2085" s="108"/>
      <c r="L2085" s="107"/>
      <c r="M2085" s="103"/>
      <c r="N2085" s="97"/>
    </row>
    <row r="2086" spans="1:14" s="74" customFormat="1" ht="12.75" customHeight="1" x14ac:dyDescent="0.25">
      <c r="A2086" s="69"/>
      <c r="B2086" s="99"/>
      <c r="C2086" s="100"/>
      <c r="D2086" s="142"/>
      <c r="E2086" s="102"/>
      <c r="F2086" s="103"/>
      <c r="G2086" s="143"/>
      <c r="H2086" s="96"/>
      <c r="I2086" s="105"/>
      <c r="J2086" s="105"/>
      <c r="K2086" s="108"/>
      <c r="L2086" s="107"/>
      <c r="M2086" s="103"/>
      <c r="N2086" s="97"/>
    </row>
    <row r="2087" spans="1:14" s="74" customFormat="1" ht="12.75" customHeight="1" thickBot="1" x14ac:dyDescent="0.3">
      <c r="A2087" s="551" t="s">
        <v>140</v>
      </c>
      <c r="B2087" s="552"/>
      <c r="C2087" s="552"/>
      <c r="D2087" s="552"/>
      <c r="E2087" s="552"/>
      <c r="F2087" s="552"/>
      <c r="G2087" s="552"/>
      <c r="H2087" s="552"/>
      <c r="I2087" s="552"/>
      <c r="J2087" s="552"/>
      <c r="K2087" s="553"/>
      <c r="L2087" s="308">
        <f>SUM(L2088:L2088)</f>
        <v>0</v>
      </c>
      <c r="M2087" s="96"/>
      <c r="N2087" s="97"/>
    </row>
    <row r="2088" spans="1:14" s="74" customFormat="1" ht="12.75" customHeight="1" x14ac:dyDescent="0.25">
      <c r="A2088" s="69"/>
      <c r="B2088" s="99"/>
      <c r="C2088" s="100"/>
      <c r="D2088" s="142"/>
      <c r="E2088" s="102"/>
      <c r="F2088" s="103"/>
      <c r="G2088" s="143"/>
      <c r="H2088" s="96"/>
      <c r="I2088" s="105"/>
      <c r="J2088" s="105"/>
      <c r="K2088" s="108"/>
      <c r="L2088" s="110"/>
      <c r="M2088" s="103"/>
      <c r="N2088" s="97"/>
    </row>
    <row r="2089" spans="1:14" s="74" customFormat="1" ht="12.75" customHeight="1" thickBot="1" x14ac:dyDescent="0.3">
      <c r="A2089" s="551" t="s">
        <v>27</v>
      </c>
      <c r="B2089" s="552"/>
      <c r="C2089" s="552"/>
      <c r="D2089" s="552"/>
      <c r="E2089" s="552"/>
      <c r="F2089" s="552"/>
      <c r="G2089" s="552"/>
      <c r="H2089" s="552"/>
      <c r="I2089" s="552"/>
      <c r="J2089" s="552"/>
      <c r="K2089" s="553"/>
      <c r="L2089" s="95">
        <f>SUM(L2090:L2090)</f>
        <v>0</v>
      </c>
      <c r="M2089" s="96"/>
      <c r="N2089" s="97"/>
    </row>
    <row r="2090" spans="1:14" s="74" customFormat="1" ht="12.75" customHeight="1" x14ac:dyDescent="0.25">
      <c r="A2090" s="69"/>
      <c r="B2090" s="99"/>
      <c r="C2090" s="100"/>
      <c r="D2090" s="142"/>
      <c r="E2090" s="102"/>
      <c r="F2090" s="103"/>
      <c r="G2090" s="143"/>
      <c r="H2090" s="96"/>
      <c r="I2090" s="105"/>
      <c r="J2090" s="105"/>
      <c r="K2090" s="108"/>
      <c r="L2090" s="110"/>
      <c r="M2090" s="103"/>
      <c r="N2090" s="97"/>
    </row>
    <row r="2091" spans="1:14" s="74" customFormat="1" ht="12.75" customHeight="1" thickBot="1" x14ac:dyDescent="0.3">
      <c r="A2091" s="551" t="s">
        <v>28</v>
      </c>
      <c r="B2091" s="552"/>
      <c r="C2091" s="552"/>
      <c r="D2091" s="552"/>
      <c r="E2091" s="552"/>
      <c r="F2091" s="552"/>
      <c r="G2091" s="552"/>
      <c r="H2091" s="552"/>
      <c r="I2091" s="552"/>
      <c r="J2091" s="552"/>
      <c r="K2091" s="553"/>
      <c r="L2091" s="308">
        <f>SUM(L2092)</f>
        <v>0</v>
      </c>
      <c r="M2091" s="96"/>
      <c r="N2091" s="97"/>
    </row>
    <row r="2092" spans="1:14" s="74" customFormat="1" ht="12.75" customHeight="1" x14ac:dyDescent="0.25">
      <c r="A2092" s="69"/>
      <c r="B2092" s="99"/>
      <c r="C2092" s="100"/>
      <c r="D2092" s="142"/>
      <c r="E2092" s="102"/>
      <c r="F2092" s="103"/>
      <c r="G2092" s="143"/>
      <c r="H2092" s="96"/>
      <c r="I2092" s="105"/>
      <c r="J2092" s="105"/>
      <c r="K2092" s="108"/>
      <c r="L2092" s="110"/>
      <c r="M2092" s="103"/>
      <c r="N2092" s="97"/>
    </row>
    <row r="2093" spans="1:14" s="74" customFormat="1" ht="12.75" customHeight="1" thickBot="1" x14ac:dyDescent="0.3">
      <c r="A2093" s="551" t="s">
        <v>29</v>
      </c>
      <c r="B2093" s="552"/>
      <c r="C2093" s="552"/>
      <c r="D2093" s="552"/>
      <c r="E2093" s="552"/>
      <c r="F2093" s="552"/>
      <c r="G2093" s="552"/>
      <c r="H2093" s="552"/>
      <c r="I2093" s="552"/>
      <c r="J2093" s="552"/>
      <c r="K2093" s="553"/>
      <c r="L2093" s="308">
        <f>SUM(L2094:L2095)</f>
        <v>0</v>
      </c>
      <c r="M2093" s="96"/>
      <c r="N2093" s="97"/>
    </row>
    <row r="2094" spans="1:14" s="74" customFormat="1" ht="12.75" customHeight="1" x14ac:dyDescent="0.25">
      <c r="A2094" s="69"/>
      <c r="B2094" s="99"/>
      <c r="C2094" s="100"/>
      <c r="D2094" s="142"/>
      <c r="E2094" s="102"/>
      <c r="F2094" s="103"/>
      <c r="G2094" s="143"/>
      <c r="H2094" s="96"/>
      <c r="I2094" s="105"/>
      <c r="J2094" s="105"/>
      <c r="K2094" s="108"/>
      <c r="L2094" s="110"/>
      <c r="M2094" s="103"/>
      <c r="N2094" s="97"/>
    </row>
    <row r="2095" spans="1:14" s="74" customFormat="1" ht="12.75" customHeight="1" x14ac:dyDescent="0.25">
      <c r="A2095" s="69"/>
      <c r="B2095" s="99"/>
      <c r="C2095" s="100"/>
      <c r="D2095" s="152"/>
      <c r="E2095" s="108"/>
      <c r="F2095" s="103"/>
      <c r="G2095" s="144"/>
      <c r="H2095" s="103"/>
      <c r="I2095" s="145"/>
      <c r="J2095" s="145"/>
      <c r="K2095" s="108"/>
      <c r="L2095" s="110"/>
      <c r="M2095" s="103"/>
      <c r="N2095" s="97"/>
    </row>
    <row r="2096" spans="1:14" s="74" customFormat="1" ht="12.75" customHeight="1" thickBot="1" x14ac:dyDescent="0.3">
      <c r="A2096" s="551" t="s">
        <v>61</v>
      </c>
      <c r="B2096" s="552"/>
      <c r="C2096" s="552"/>
      <c r="D2096" s="552"/>
      <c r="E2096" s="552"/>
      <c r="F2096" s="552"/>
      <c r="G2096" s="552"/>
      <c r="H2096" s="552"/>
      <c r="I2096" s="552"/>
      <c r="J2096" s="552"/>
      <c r="K2096" s="553"/>
      <c r="L2096" s="395">
        <f>SUM(L2097:L2100)</f>
        <v>0</v>
      </c>
      <c r="M2096" s="96"/>
      <c r="N2096" s="97"/>
    </row>
    <row r="2097" spans="1:14" s="74" customFormat="1" ht="12.75" customHeight="1" x14ac:dyDescent="0.25">
      <c r="A2097" s="69"/>
      <c r="B2097" s="100"/>
      <c r="C2097" s="100"/>
      <c r="D2097" s="152"/>
      <c r="E2097" s="108"/>
      <c r="F2097" s="103"/>
      <c r="G2097" s="144"/>
      <c r="H2097" s="103"/>
      <c r="I2097" s="145"/>
      <c r="J2097" s="145"/>
      <c r="K2097" s="108"/>
      <c r="L2097" s="110"/>
      <c r="M2097" s="103"/>
      <c r="N2097" s="97"/>
    </row>
    <row r="2098" spans="1:14" s="74" customFormat="1" ht="12.75" customHeight="1" x14ac:dyDescent="0.25">
      <c r="A2098" s="69"/>
      <c r="B2098" s="99"/>
      <c r="C2098" s="100"/>
      <c r="D2098" s="152"/>
      <c r="E2098" s="108"/>
      <c r="F2098" s="103"/>
      <c r="G2098" s="144"/>
      <c r="H2098" s="103"/>
      <c r="I2098" s="145"/>
      <c r="J2098" s="145"/>
      <c r="K2098" s="108"/>
      <c r="L2098" s="110"/>
      <c r="M2098" s="103"/>
      <c r="N2098" s="97"/>
    </row>
    <row r="2099" spans="1:14" s="74" customFormat="1" ht="12.75" customHeight="1" x14ac:dyDescent="0.25">
      <c r="A2099" s="69"/>
      <c r="B2099" s="99"/>
      <c r="C2099" s="100"/>
      <c r="D2099" s="152"/>
      <c r="E2099" s="108"/>
      <c r="F2099" s="103"/>
      <c r="G2099" s="144"/>
      <c r="H2099" s="103"/>
      <c r="I2099" s="145"/>
      <c r="J2099" s="145"/>
      <c r="K2099" s="108"/>
      <c r="L2099" s="110"/>
      <c r="M2099" s="103"/>
      <c r="N2099" s="97"/>
    </row>
    <row r="2100" spans="1:14" s="74" customFormat="1" ht="12.75" customHeight="1" x14ac:dyDescent="0.25">
      <c r="A2100" s="69"/>
      <c r="B2100" s="99"/>
      <c r="C2100" s="100"/>
      <c r="D2100" s="152"/>
      <c r="E2100" s="108"/>
      <c r="F2100" s="103"/>
      <c r="G2100" s="144"/>
      <c r="H2100" s="103"/>
      <c r="I2100" s="145"/>
      <c r="J2100" s="145"/>
      <c r="K2100" s="108"/>
      <c r="L2100" s="110"/>
      <c r="M2100" s="103"/>
      <c r="N2100" s="97"/>
    </row>
    <row r="2101" spans="1:14" s="74" customFormat="1" ht="12.75" customHeight="1" thickBot="1" x14ac:dyDescent="0.3">
      <c r="A2101" s="116" t="s">
        <v>34</v>
      </c>
      <c r="B2101" s="113"/>
      <c r="C2101" s="114"/>
      <c r="D2101" s="115"/>
      <c r="E2101" s="116"/>
      <c r="F2101" s="117"/>
      <c r="G2101" s="118"/>
      <c r="H2101" s="117"/>
      <c r="I2101" s="119"/>
      <c r="J2101" s="119"/>
      <c r="K2101" s="119"/>
      <c r="L2101" s="121">
        <f>L2083+L2087+L2089+L2091+L2093+L2096</f>
        <v>0</v>
      </c>
      <c r="M2101" s="204"/>
    </row>
    <row r="2102" spans="1:14" s="74" customFormat="1" ht="12.75" customHeight="1" x14ac:dyDescent="0.25">
      <c r="A2102" s="276"/>
      <c r="B2102" s="123"/>
      <c r="C2102" s="124"/>
      <c r="D2102" s="277"/>
      <c r="E2102" s="276"/>
      <c r="F2102" s="123"/>
      <c r="G2102" s="276"/>
      <c r="H2102" s="123"/>
      <c r="I2102" s="277"/>
      <c r="J2102" s="277"/>
      <c r="K2102" s="277"/>
      <c r="L2102" s="127"/>
      <c r="M2102" s="205"/>
    </row>
    <row r="2103" spans="1:14" s="82" customFormat="1" ht="12.75" customHeight="1" x14ac:dyDescent="0.25">
      <c r="A2103" s="558" t="s">
        <v>18</v>
      </c>
      <c r="B2103" s="558"/>
      <c r="C2103" s="558"/>
      <c r="D2103" s="558"/>
      <c r="E2103" s="558"/>
      <c r="F2103" s="558"/>
      <c r="G2103" s="560" t="s">
        <v>19</v>
      </c>
      <c r="H2103" s="560"/>
      <c r="I2103" s="128"/>
      <c r="J2103" s="128"/>
      <c r="K2103" s="128"/>
      <c r="L2103" s="550" t="s">
        <v>20</v>
      </c>
      <c r="M2103" s="550"/>
    </row>
    <row r="2104" spans="1:14" s="82" customFormat="1" ht="12.75" customHeight="1" x14ac:dyDescent="0.25">
      <c r="B2104" s="83"/>
      <c r="C2104" s="84"/>
      <c r="D2104" s="475"/>
      <c r="E2104" s="122"/>
      <c r="F2104" s="130"/>
      <c r="G2104" s="131"/>
      <c r="H2104" s="130"/>
      <c r="K2104" s="200"/>
      <c r="L2104" s="126"/>
      <c r="M2104" s="130"/>
    </row>
    <row r="2105" spans="1:14" s="82" customFormat="1" ht="12.75" customHeight="1" x14ac:dyDescent="0.25">
      <c r="A2105" s="558" t="s">
        <v>1246</v>
      </c>
      <c r="B2105" s="558"/>
      <c r="C2105" s="558"/>
      <c r="D2105" s="558"/>
      <c r="E2105" s="558"/>
      <c r="F2105" s="558"/>
      <c r="G2105" s="559" t="s">
        <v>36</v>
      </c>
      <c r="H2105" s="559"/>
      <c r="I2105" s="279"/>
      <c r="J2105" s="279"/>
      <c r="L2105" s="559" t="s">
        <v>37</v>
      </c>
      <c r="M2105" s="559"/>
    </row>
    <row r="2106" spans="1:14" s="82" customFormat="1" ht="12.75" customHeight="1" x14ac:dyDescent="0.25">
      <c r="A2106" s="558" t="s">
        <v>1247</v>
      </c>
      <c r="B2106" s="558"/>
      <c r="C2106" s="558"/>
      <c r="D2106" s="558"/>
      <c r="E2106" s="558"/>
      <c r="F2106" s="558"/>
      <c r="G2106" s="550" t="s">
        <v>39</v>
      </c>
      <c r="H2106" s="550"/>
      <c r="I2106" s="278"/>
      <c r="J2106" s="278"/>
      <c r="L2106" s="550" t="s">
        <v>40</v>
      </c>
      <c r="M2106" s="550"/>
    </row>
    <row r="2107" spans="1:14" ht="12.75" customHeight="1" x14ac:dyDescent="0.15"/>
    <row r="2108" spans="1:14" ht="12.75" customHeight="1" x14ac:dyDescent="0.15">
      <c r="A2108" s="557" t="s">
        <v>14</v>
      </c>
      <c r="B2108" s="557"/>
      <c r="C2108" s="557"/>
      <c r="D2108" s="557"/>
      <c r="E2108" s="557"/>
      <c r="F2108" s="277"/>
      <c r="G2108" s="278"/>
      <c r="H2108" s="208"/>
      <c r="I2108" s="278"/>
      <c r="J2108" s="278"/>
      <c r="K2108" s="133"/>
      <c r="L2108" s="126"/>
      <c r="M2108" s="208"/>
    </row>
    <row r="2109" spans="1:14" s="192" customFormat="1" ht="12.75" customHeight="1" x14ac:dyDescent="0.15">
      <c r="A2109" s="185" t="s">
        <v>602</v>
      </c>
      <c r="B2109" s="185"/>
      <c r="C2109" s="186"/>
      <c r="D2109" s="187"/>
      <c r="E2109" s="188" t="s">
        <v>600</v>
      </c>
      <c r="F2109" s="185"/>
      <c r="G2109" s="187" t="s">
        <v>215</v>
      </c>
      <c r="H2109" s="282" t="s">
        <v>46</v>
      </c>
      <c r="I2109" s="189" t="s">
        <v>601</v>
      </c>
      <c r="J2109" s="185"/>
      <c r="K2109" s="190"/>
      <c r="L2109" s="191"/>
      <c r="M2109" s="214" t="s">
        <v>143</v>
      </c>
    </row>
    <row r="2110" spans="1:14" s="192" customFormat="1" ht="12.75" customHeight="1" x14ac:dyDescent="0.15">
      <c r="A2110" s="193"/>
      <c r="B2110" s="194"/>
      <c r="C2110" s="195"/>
      <c r="D2110" s="196"/>
      <c r="E2110" s="197"/>
      <c r="F2110" s="197"/>
      <c r="G2110" s="196"/>
      <c r="H2110" s="283"/>
      <c r="I2110" s="197"/>
      <c r="J2110" s="197"/>
      <c r="K2110" s="198"/>
      <c r="L2110" s="199"/>
      <c r="M2110" s="215"/>
    </row>
    <row r="2111" spans="1:14" s="88" customFormat="1" ht="12.75" customHeight="1" x14ac:dyDescent="0.25">
      <c r="A2111" s="33" t="s">
        <v>2</v>
      </c>
      <c r="B2111" s="9" t="s">
        <v>3</v>
      </c>
      <c r="C2111" s="85" t="s">
        <v>4</v>
      </c>
      <c r="D2111" s="9" t="s">
        <v>5</v>
      </c>
      <c r="E2111" s="9" t="s">
        <v>6</v>
      </c>
      <c r="F2111" s="9" t="s">
        <v>7</v>
      </c>
      <c r="G2111" s="9" t="s">
        <v>8</v>
      </c>
      <c r="H2111" s="9" t="s">
        <v>9</v>
      </c>
      <c r="I2111" s="9" t="s">
        <v>22</v>
      </c>
      <c r="J2111" s="9" t="s">
        <v>10</v>
      </c>
      <c r="K2111" s="9" t="s">
        <v>11</v>
      </c>
      <c r="L2111" s="87" t="s">
        <v>12</v>
      </c>
      <c r="M2111" s="9" t="s">
        <v>13</v>
      </c>
    </row>
    <row r="2112" spans="1:14" s="74" customFormat="1" ht="12.75" customHeight="1" thickBot="1" x14ac:dyDescent="0.3">
      <c r="A2112" s="551" t="s">
        <v>25</v>
      </c>
      <c r="B2112" s="552"/>
      <c r="C2112" s="552"/>
      <c r="D2112" s="552"/>
      <c r="E2112" s="552"/>
      <c r="F2112" s="552"/>
      <c r="G2112" s="552"/>
      <c r="H2112" s="552"/>
      <c r="I2112" s="552"/>
      <c r="J2112" s="552"/>
      <c r="K2112" s="553"/>
      <c r="L2112" s="95">
        <f>SUM(L2113:L2113)</f>
        <v>0</v>
      </c>
      <c r="M2112" s="96"/>
      <c r="N2112" s="97"/>
    </row>
    <row r="2113" spans="1:14" s="74" customFormat="1" ht="12.75" customHeight="1" x14ac:dyDescent="0.25">
      <c r="A2113" s="69"/>
      <c r="B2113" s="99"/>
      <c r="C2113" s="100"/>
      <c r="D2113" s="142"/>
      <c r="E2113" s="102"/>
      <c r="F2113" s="103"/>
      <c r="G2113" s="143"/>
      <c r="H2113" s="96"/>
      <c r="I2113" s="105"/>
      <c r="J2113" s="105"/>
      <c r="K2113" s="108"/>
      <c r="L2113" s="110"/>
      <c r="M2113" s="103"/>
      <c r="N2113" s="97"/>
    </row>
    <row r="2114" spans="1:14" s="74" customFormat="1" ht="12.75" customHeight="1" thickBot="1" x14ac:dyDescent="0.3">
      <c r="A2114" s="551" t="s">
        <v>140</v>
      </c>
      <c r="B2114" s="552"/>
      <c r="C2114" s="552"/>
      <c r="D2114" s="552"/>
      <c r="E2114" s="552"/>
      <c r="F2114" s="552"/>
      <c r="G2114" s="552"/>
      <c r="H2114" s="552"/>
      <c r="I2114" s="552"/>
      <c r="J2114" s="552"/>
      <c r="K2114" s="553"/>
      <c r="L2114" s="95">
        <f>L2115+L2116+L2117</f>
        <v>0</v>
      </c>
      <c r="M2114" s="96"/>
      <c r="N2114" s="97"/>
    </row>
    <row r="2115" spans="1:14" s="74" customFormat="1" ht="12.75" customHeight="1" x14ac:dyDescent="0.25">
      <c r="A2115" s="69"/>
      <c r="B2115" s="99"/>
      <c r="C2115" s="100"/>
      <c r="D2115" s="142"/>
      <c r="E2115" s="102"/>
      <c r="F2115" s="103"/>
      <c r="G2115" s="143"/>
      <c r="H2115" s="96"/>
      <c r="I2115" s="105"/>
      <c r="J2115" s="105"/>
      <c r="K2115" s="108"/>
      <c r="L2115" s="110"/>
      <c r="M2115" s="103"/>
      <c r="N2115" s="97"/>
    </row>
    <row r="2116" spans="1:14" s="74" customFormat="1" ht="12.75" customHeight="1" x14ac:dyDescent="0.25">
      <c r="A2116" s="69"/>
      <c r="B2116" s="99"/>
      <c r="C2116" s="100"/>
      <c r="D2116" s="142"/>
      <c r="E2116" s="102"/>
      <c r="F2116" s="103"/>
      <c r="G2116" s="143"/>
      <c r="H2116" s="96"/>
      <c r="I2116" s="105"/>
      <c r="J2116" s="105"/>
      <c r="K2116" s="108"/>
      <c r="L2116" s="110"/>
      <c r="M2116" s="103"/>
      <c r="N2116" s="97"/>
    </row>
    <row r="2117" spans="1:14" s="74" customFormat="1" ht="12.75" customHeight="1" x14ac:dyDescent="0.25">
      <c r="A2117" s="69"/>
      <c r="B2117" s="99"/>
      <c r="C2117" s="100"/>
      <c r="D2117" s="142"/>
      <c r="E2117" s="102"/>
      <c r="F2117" s="103"/>
      <c r="G2117" s="143"/>
      <c r="H2117" s="96"/>
      <c r="I2117" s="105"/>
      <c r="J2117" s="105"/>
      <c r="K2117" s="108"/>
      <c r="L2117" s="110"/>
      <c r="M2117" s="103"/>
      <c r="N2117" s="97"/>
    </row>
    <row r="2118" spans="1:14" s="74" customFormat="1" ht="12.75" customHeight="1" thickBot="1" x14ac:dyDescent="0.3">
      <c r="A2118" s="551" t="s">
        <v>27</v>
      </c>
      <c r="B2118" s="552"/>
      <c r="C2118" s="552"/>
      <c r="D2118" s="552"/>
      <c r="E2118" s="552"/>
      <c r="F2118" s="552"/>
      <c r="G2118" s="552"/>
      <c r="H2118" s="552"/>
      <c r="I2118" s="552"/>
      <c r="J2118" s="552"/>
      <c r="K2118" s="553"/>
      <c r="L2118" s="95">
        <f>L2119+L2120+L2121</f>
        <v>0</v>
      </c>
      <c r="M2118" s="96"/>
      <c r="N2118" s="97"/>
    </row>
    <row r="2119" spans="1:14" s="74" customFormat="1" ht="12.75" customHeight="1" x14ac:dyDescent="0.25">
      <c r="A2119" s="69"/>
      <c r="B2119" s="99"/>
      <c r="C2119" s="100"/>
      <c r="D2119" s="142"/>
      <c r="E2119" s="102"/>
      <c r="F2119" s="103"/>
      <c r="G2119" s="143"/>
      <c r="H2119" s="96"/>
      <c r="I2119" s="105"/>
      <c r="J2119" s="105"/>
      <c r="K2119" s="108"/>
      <c r="L2119" s="110"/>
      <c r="M2119" s="103"/>
      <c r="N2119" s="97"/>
    </row>
    <row r="2120" spans="1:14" s="74" customFormat="1" ht="12.75" customHeight="1" x14ac:dyDescent="0.25">
      <c r="A2120" s="69"/>
      <c r="B2120" s="99"/>
      <c r="C2120" s="100"/>
      <c r="D2120" s="142"/>
      <c r="E2120" s="102"/>
      <c r="F2120" s="103"/>
      <c r="G2120" s="143"/>
      <c r="H2120" s="96"/>
      <c r="I2120" s="105"/>
      <c r="J2120" s="105"/>
      <c r="K2120" s="108"/>
      <c r="L2120" s="110"/>
      <c r="M2120" s="103"/>
      <c r="N2120" s="97"/>
    </row>
    <row r="2121" spans="1:14" s="74" customFormat="1" ht="12.75" customHeight="1" x14ac:dyDescent="0.25">
      <c r="A2121" s="69"/>
      <c r="B2121" s="99"/>
      <c r="C2121" s="100"/>
      <c r="D2121" s="142"/>
      <c r="E2121" s="102"/>
      <c r="F2121" s="103"/>
      <c r="G2121" s="143"/>
      <c r="H2121" s="96"/>
      <c r="I2121" s="105"/>
      <c r="J2121" s="105"/>
      <c r="K2121" s="108"/>
      <c r="L2121" s="110"/>
      <c r="M2121" s="103"/>
      <c r="N2121" s="97"/>
    </row>
    <row r="2122" spans="1:14" s="74" customFormat="1" ht="12.75" customHeight="1" thickBot="1" x14ac:dyDescent="0.3">
      <c r="A2122" s="551" t="s">
        <v>28</v>
      </c>
      <c r="B2122" s="552"/>
      <c r="C2122" s="552"/>
      <c r="D2122" s="552"/>
      <c r="E2122" s="552"/>
      <c r="F2122" s="552"/>
      <c r="G2122" s="552"/>
      <c r="H2122" s="552"/>
      <c r="I2122" s="552"/>
      <c r="J2122" s="552"/>
      <c r="K2122" s="553"/>
      <c r="L2122" s="95">
        <f>L2123+L2124+L2125</f>
        <v>0</v>
      </c>
      <c r="M2122" s="96"/>
      <c r="N2122" s="97"/>
    </row>
    <row r="2123" spans="1:14" s="74" customFormat="1" ht="12.75" customHeight="1" x14ac:dyDescent="0.25">
      <c r="A2123" s="69"/>
      <c r="B2123" s="99"/>
      <c r="C2123" s="100"/>
      <c r="D2123" s="142"/>
      <c r="E2123" s="102"/>
      <c r="F2123" s="103"/>
      <c r="G2123" s="143"/>
      <c r="H2123" s="96"/>
      <c r="I2123" s="105"/>
      <c r="J2123" s="105"/>
      <c r="K2123" s="108"/>
      <c r="L2123" s="110"/>
      <c r="M2123" s="103"/>
      <c r="N2123" s="97"/>
    </row>
    <row r="2124" spans="1:14" s="74" customFormat="1" ht="12.75" customHeight="1" x14ac:dyDescent="0.25">
      <c r="A2124" s="69"/>
      <c r="B2124" s="99"/>
      <c r="C2124" s="100"/>
      <c r="D2124" s="142"/>
      <c r="E2124" s="102"/>
      <c r="F2124" s="103"/>
      <c r="G2124" s="143"/>
      <c r="H2124" s="96"/>
      <c r="I2124" s="105"/>
      <c r="J2124" s="105"/>
      <c r="K2124" s="108"/>
      <c r="L2124" s="110"/>
      <c r="M2124" s="103"/>
      <c r="N2124" s="97"/>
    </row>
    <row r="2125" spans="1:14" s="74" customFormat="1" ht="12.75" customHeight="1" x14ac:dyDescent="0.25">
      <c r="A2125" s="69"/>
      <c r="B2125" s="99"/>
      <c r="C2125" s="100"/>
      <c r="D2125" s="142"/>
      <c r="E2125" s="102"/>
      <c r="F2125" s="103"/>
      <c r="G2125" s="143"/>
      <c r="H2125" s="96"/>
      <c r="I2125" s="105"/>
      <c r="J2125" s="105"/>
      <c r="K2125" s="108"/>
      <c r="L2125" s="110"/>
      <c r="M2125" s="103"/>
      <c r="N2125" s="97"/>
    </row>
    <row r="2126" spans="1:14" s="74" customFormat="1" ht="12.75" customHeight="1" thickBot="1" x14ac:dyDescent="0.3">
      <c r="A2126" s="116" t="s">
        <v>34</v>
      </c>
      <c r="B2126" s="113"/>
      <c r="C2126" s="114"/>
      <c r="D2126" s="115"/>
      <c r="E2126" s="116"/>
      <c r="F2126" s="117"/>
      <c r="G2126" s="118"/>
      <c r="H2126" s="117"/>
      <c r="I2126" s="119"/>
      <c r="J2126" s="119"/>
      <c r="K2126" s="119"/>
      <c r="L2126" s="121">
        <f>L2112+L2114+L2118+L2122</f>
        <v>0</v>
      </c>
      <c r="M2126" s="204"/>
    </row>
    <row r="2127" spans="1:14" s="74" customFormat="1" ht="12.75" customHeight="1" x14ac:dyDescent="0.25">
      <c r="A2127" s="276"/>
      <c r="B2127" s="123"/>
      <c r="C2127" s="124"/>
      <c r="D2127" s="277"/>
      <c r="E2127" s="276"/>
      <c r="F2127" s="123"/>
      <c r="G2127" s="276"/>
      <c r="H2127" s="123"/>
      <c r="I2127" s="277"/>
      <c r="J2127" s="277"/>
      <c r="K2127" s="277"/>
      <c r="L2127" s="127"/>
      <c r="M2127" s="205"/>
    </row>
    <row r="2128" spans="1:14" s="82" customFormat="1" ht="12.75" customHeight="1" x14ac:dyDescent="0.25">
      <c r="A2128" s="558" t="s">
        <v>18</v>
      </c>
      <c r="B2128" s="558"/>
      <c r="C2128" s="558"/>
      <c r="D2128" s="558"/>
      <c r="E2128" s="558"/>
      <c r="F2128" s="558"/>
      <c r="G2128" s="560" t="s">
        <v>19</v>
      </c>
      <c r="H2128" s="560"/>
      <c r="I2128" s="128"/>
      <c r="J2128" s="128"/>
      <c r="K2128" s="128"/>
      <c r="L2128" s="550" t="s">
        <v>20</v>
      </c>
      <c r="M2128" s="550"/>
    </row>
    <row r="2129" spans="1:14" s="82" customFormat="1" ht="12.75" customHeight="1" x14ac:dyDescent="0.25">
      <c r="B2129" s="83"/>
      <c r="C2129" s="84"/>
      <c r="D2129" s="475"/>
      <c r="E2129" s="122"/>
      <c r="F2129" s="130"/>
      <c r="G2129" s="131"/>
      <c r="H2129" s="130"/>
      <c r="K2129" s="200"/>
      <c r="L2129" s="126"/>
      <c r="M2129" s="130"/>
    </row>
    <row r="2130" spans="1:14" s="82" customFormat="1" ht="12.75" customHeight="1" x14ac:dyDescent="0.25">
      <c r="A2130" s="558" t="s">
        <v>1246</v>
      </c>
      <c r="B2130" s="558"/>
      <c r="C2130" s="558"/>
      <c r="D2130" s="558"/>
      <c r="E2130" s="558"/>
      <c r="F2130" s="558"/>
      <c r="G2130" s="559" t="s">
        <v>36</v>
      </c>
      <c r="H2130" s="559"/>
      <c r="I2130" s="279"/>
      <c r="J2130" s="279"/>
      <c r="L2130" s="559" t="s">
        <v>37</v>
      </c>
      <c r="M2130" s="559"/>
    </row>
    <row r="2131" spans="1:14" s="82" customFormat="1" ht="12.75" customHeight="1" x14ac:dyDescent="0.25">
      <c r="A2131" s="558" t="s">
        <v>1247</v>
      </c>
      <c r="B2131" s="558"/>
      <c r="C2131" s="558"/>
      <c r="D2131" s="558"/>
      <c r="E2131" s="558"/>
      <c r="F2131" s="558"/>
      <c r="G2131" s="550" t="s">
        <v>39</v>
      </c>
      <c r="H2131" s="550"/>
      <c r="I2131" s="278"/>
      <c r="J2131" s="278"/>
      <c r="L2131" s="550" t="s">
        <v>40</v>
      </c>
      <c r="M2131" s="550"/>
    </row>
    <row r="2132" spans="1:14" ht="12.75" customHeight="1" x14ac:dyDescent="0.15">
      <c r="A2132" s="557" t="s">
        <v>14</v>
      </c>
      <c r="B2132" s="557"/>
      <c r="C2132" s="557"/>
      <c r="D2132" s="557"/>
      <c r="E2132" s="557"/>
      <c r="F2132" s="315"/>
      <c r="G2132" s="316"/>
      <c r="H2132" s="208"/>
      <c r="I2132" s="316"/>
      <c r="J2132" s="316"/>
      <c r="K2132" s="133"/>
      <c r="L2132" s="126"/>
      <c r="M2132" s="208"/>
    </row>
    <row r="2133" spans="1:14" s="192" customFormat="1" ht="12.75" customHeight="1" x14ac:dyDescent="0.15">
      <c r="A2133" s="185" t="s">
        <v>615</v>
      </c>
      <c r="B2133" s="185"/>
      <c r="C2133" s="186"/>
      <c r="D2133" s="187"/>
      <c r="E2133" s="188" t="s">
        <v>495</v>
      </c>
      <c r="F2133" s="185"/>
      <c r="G2133" s="187" t="s">
        <v>50</v>
      </c>
      <c r="H2133" s="282" t="s">
        <v>46</v>
      </c>
      <c r="I2133" s="189" t="s">
        <v>142</v>
      </c>
      <c r="J2133" s="185"/>
      <c r="K2133" s="190"/>
      <c r="L2133" s="191"/>
      <c r="M2133" s="214" t="s">
        <v>143</v>
      </c>
    </row>
    <row r="2134" spans="1:14" s="192" customFormat="1" ht="12.75" customHeight="1" x14ac:dyDescent="0.15">
      <c r="A2134" s="193"/>
      <c r="B2134" s="194"/>
      <c r="C2134" s="195"/>
      <c r="D2134" s="196"/>
      <c r="E2134" s="197"/>
      <c r="F2134" s="197"/>
      <c r="G2134" s="196"/>
      <c r="H2134" s="283"/>
      <c r="I2134" s="197"/>
      <c r="J2134" s="197"/>
      <c r="K2134" s="198"/>
      <c r="L2134" s="199"/>
      <c r="M2134" s="215"/>
    </row>
    <row r="2135" spans="1:14" s="88" customFormat="1" ht="12.75" customHeight="1" x14ac:dyDescent="0.25">
      <c r="A2135" s="33" t="s">
        <v>2</v>
      </c>
      <c r="B2135" s="9" t="s">
        <v>3</v>
      </c>
      <c r="C2135" s="85" t="s">
        <v>4</v>
      </c>
      <c r="D2135" s="9" t="s">
        <v>5</v>
      </c>
      <c r="E2135" s="9" t="s">
        <v>6</v>
      </c>
      <c r="F2135" s="9" t="s">
        <v>7</v>
      </c>
      <c r="G2135" s="9" t="s">
        <v>8</v>
      </c>
      <c r="H2135" s="9" t="s">
        <v>9</v>
      </c>
      <c r="I2135" s="9" t="s">
        <v>22</v>
      </c>
      <c r="J2135" s="9" t="s">
        <v>10</v>
      </c>
      <c r="K2135" s="9" t="s">
        <v>11</v>
      </c>
      <c r="L2135" s="87" t="s">
        <v>12</v>
      </c>
      <c r="M2135" s="9" t="s">
        <v>13</v>
      </c>
    </row>
    <row r="2136" spans="1:14" s="74" customFormat="1" ht="12.75" customHeight="1" thickBot="1" x14ac:dyDescent="0.3">
      <c r="A2136" s="551" t="s">
        <v>140</v>
      </c>
      <c r="B2136" s="552"/>
      <c r="C2136" s="552"/>
      <c r="D2136" s="552"/>
      <c r="E2136" s="552"/>
      <c r="F2136" s="552"/>
      <c r="G2136" s="552"/>
      <c r="H2136" s="552"/>
      <c r="I2136" s="552"/>
      <c r="J2136" s="552"/>
      <c r="K2136" s="553"/>
      <c r="L2136" s="308">
        <f>SUM(L2137:L2137)</f>
        <v>0</v>
      </c>
      <c r="M2136" s="96"/>
      <c r="N2136" s="97"/>
    </row>
    <row r="2137" spans="1:14" s="74" customFormat="1" ht="12.75" customHeight="1" x14ac:dyDescent="0.25">
      <c r="A2137" s="69"/>
      <c r="B2137" s="99"/>
      <c r="C2137" s="100"/>
      <c r="D2137" s="142"/>
      <c r="E2137" s="102"/>
      <c r="F2137" s="103"/>
      <c r="G2137" s="143"/>
      <c r="H2137" s="96"/>
      <c r="I2137" s="105"/>
      <c r="J2137" s="105"/>
      <c r="K2137" s="108"/>
      <c r="L2137" s="110"/>
      <c r="M2137" s="103"/>
      <c r="N2137" s="97"/>
    </row>
    <row r="2138" spans="1:14" s="74" customFormat="1" ht="12.75" customHeight="1" thickBot="1" x14ac:dyDescent="0.3">
      <c r="A2138" s="551" t="s">
        <v>27</v>
      </c>
      <c r="B2138" s="552"/>
      <c r="C2138" s="552"/>
      <c r="D2138" s="552"/>
      <c r="E2138" s="552"/>
      <c r="F2138" s="552"/>
      <c r="G2138" s="552"/>
      <c r="H2138" s="552"/>
      <c r="I2138" s="552"/>
      <c r="J2138" s="552"/>
      <c r="K2138" s="553"/>
      <c r="L2138" s="95">
        <f>SUM(L2139:L2139)</f>
        <v>0</v>
      </c>
      <c r="M2138" s="96"/>
      <c r="N2138" s="97"/>
    </row>
    <row r="2139" spans="1:14" s="74" customFormat="1" ht="12.75" customHeight="1" x14ac:dyDescent="0.25">
      <c r="A2139" s="69"/>
      <c r="B2139" s="99"/>
      <c r="C2139" s="100"/>
      <c r="D2139" s="142"/>
      <c r="E2139" s="102"/>
      <c r="F2139" s="103"/>
      <c r="G2139" s="143"/>
      <c r="H2139" s="96"/>
      <c r="I2139" s="105"/>
      <c r="J2139" s="105"/>
      <c r="K2139" s="108"/>
      <c r="L2139" s="110"/>
      <c r="M2139" s="103"/>
      <c r="N2139" s="97"/>
    </row>
    <row r="2140" spans="1:14" s="74" customFormat="1" ht="12.75" customHeight="1" thickBot="1" x14ac:dyDescent="0.3">
      <c r="A2140" s="551" t="s">
        <v>28</v>
      </c>
      <c r="B2140" s="552"/>
      <c r="C2140" s="552"/>
      <c r="D2140" s="552"/>
      <c r="E2140" s="552"/>
      <c r="F2140" s="552"/>
      <c r="G2140" s="552"/>
      <c r="H2140" s="552"/>
      <c r="I2140" s="552"/>
      <c r="J2140" s="552"/>
      <c r="K2140" s="553"/>
      <c r="L2140" s="95">
        <f>SUM(L2141:L2143)</f>
        <v>0</v>
      </c>
      <c r="M2140" s="96"/>
      <c r="N2140" s="97"/>
    </row>
    <row r="2141" spans="1:14" s="74" customFormat="1" ht="12.75" customHeight="1" x14ac:dyDescent="0.25">
      <c r="A2141" s="69"/>
      <c r="B2141" s="99"/>
      <c r="C2141" s="100"/>
      <c r="D2141" s="142"/>
      <c r="E2141" s="102"/>
      <c r="F2141" s="103"/>
      <c r="G2141" s="143"/>
      <c r="H2141" s="96"/>
      <c r="I2141" s="105"/>
      <c r="J2141" s="105"/>
      <c r="K2141" s="108"/>
      <c r="L2141" s="110"/>
      <c r="M2141" s="103"/>
      <c r="N2141" s="97"/>
    </row>
    <row r="2142" spans="1:14" s="74" customFormat="1" ht="12.75" customHeight="1" x14ac:dyDescent="0.25">
      <c r="A2142" s="69"/>
      <c r="B2142" s="99"/>
      <c r="C2142" s="100"/>
      <c r="D2142" s="142"/>
      <c r="E2142" s="102"/>
      <c r="F2142" s="103"/>
      <c r="G2142" s="143"/>
      <c r="H2142" s="96"/>
      <c r="I2142" s="105"/>
      <c r="J2142" s="105"/>
      <c r="K2142" s="108"/>
      <c r="L2142" s="110"/>
      <c r="M2142" s="103"/>
      <c r="N2142" s="97"/>
    </row>
    <row r="2143" spans="1:14" s="74" customFormat="1" ht="12.75" customHeight="1" x14ac:dyDescent="0.25">
      <c r="A2143" s="69"/>
      <c r="B2143" s="99"/>
      <c r="C2143" s="100"/>
      <c r="D2143" s="142"/>
      <c r="E2143" s="102"/>
      <c r="F2143" s="103"/>
      <c r="G2143" s="143"/>
      <c r="H2143" s="96"/>
      <c r="I2143" s="105"/>
      <c r="J2143" s="105"/>
      <c r="K2143" s="108"/>
      <c r="L2143" s="110"/>
      <c r="M2143" s="103"/>
      <c r="N2143" s="97"/>
    </row>
    <row r="2144" spans="1:14" s="74" customFormat="1" ht="12.75" customHeight="1" thickBot="1" x14ac:dyDescent="0.3">
      <c r="A2144" s="116" t="s">
        <v>34</v>
      </c>
      <c r="B2144" s="113"/>
      <c r="C2144" s="114"/>
      <c r="D2144" s="115"/>
      <c r="E2144" s="116"/>
      <c r="F2144" s="117"/>
      <c r="G2144" s="118"/>
      <c r="H2144" s="117"/>
      <c r="I2144" s="119"/>
      <c r="J2144" s="119"/>
      <c r="K2144" s="119"/>
      <c r="L2144" s="121">
        <f>L2136+L2138+L2140</f>
        <v>0</v>
      </c>
      <c r="M2144" s="204"/>
    </row>
    <row r="2145" spans="1:16" s="74" customFormat="1" ht="12.75" customHeight="1" x14ac:dyDescent="0.25">
      <c r="A2145" s="318"/>
      <c r="B2145" s="123"/>
      <c r="C2145" s="124"/>
      <c r="D2145" s="315"/>
      <c r="E2145" s="318"/>
      <c r="F2145" s="123"/>
      <c r="G2145" s="318"/>
      <c r="H2145" s="123"/>
      <c r="I2145" s="315"/>
      <c r="J2145" s="315"/>
      <c r="K2145" s="315"/>
      <c r="L2145" s="127"/>
      <c r="M2145" s="205"/>
    </row>
    <row r="2146" spans="1:16" s="82" customFormat="1" ht="12.75" customHeight="1" x14ac:dyDescent="0.25">
      <c r="A2146" s="558" t="s">
        <v>18</v>
      </c>
      <c r="B2146" s="558"/>
      <c r="C2146" s="558"/>
      <c r="D2146" s="558"/>
      <c r="E2146" s="558"/>
      <c r="F2146" s="558"/>
      <c r="G2146" s="560" t="s">
        <v>19</v>
      </c>
      <c r="H2146" s="560"/>
      <c r="I2146" s="128"/>
      <c r="J2146" s="128"/>
      <c r="K2146" s="128"/>
      <c r="L2146" s="550" t="s">
        <v>20</v>
      </c>
      <c r="M2146" s="550"/>
    </row>
    <row r="2147" spans="1:16" s="82" customFormat="1" ht="12.75" customHeight="1" x14ac:dyDescent="0.25">
      <c r="B2147" s="83"/>
      <c r="C2147" s="84"/>
      <c r="D2147" s="475"/>
      <c r="E2147" s="122"/>
      <c r="F2147" s="130"/>
      <c r="G2147" s="131"/>
      <c r="H2147" s="130"/>
      <c r="K2147" s="200"/>
      <c r="L2147" s="126"/>
      <c r="M2147" s="130"/>
    </row>
    <row r="2148" spans="1:16" s="82" customFormat="1" ht="12.75" customHeight="1" x14ac:dyDescent="0.25">
      <c r="A2148" s="558" t="s">
        <v>1246</v>
      </c>
      <c r="B2148" s="558"/>
      <c r="C2148" s="558"/>
      <c r="D2148" s="558"/>
      <c r="E2148" s="558"/>
      <c r="F2148" s="558"/>
      <c r="G2148" s="559" t="s">
        <v>36</v>
      </c>
      <c r="H2148" s="559"/>
      <c r="I2148" s="317"/>
      <c r="J2148" s="317"/>
      <c r="L2148" s="559" t="s">
        <v>37</v>
      </c>
      <c r="M2148" s="559"/>
    </row>
    <row r="2149" spans="1:16" s="82" customFormat="1" ht="12.75" customHeight="1" x14ac:dyDescent="0.25">
      <c r="A2149" s="558" t="s">
        <v>1247</v>
      </c>
      <c r="B2149" s="558"/>
      <c r="C2149" s="558"/>
      <c r="D2149" s="558"/>
      <c r="E2149" s="558"/>
      <c r="F2149" s="558"/>
      <c r="G2149" s="550" t="s">
        <v>39</v>
      </c>
      <c r="H2149" s="550"/>
      <c r="I2149" s="316"/>
      <c r="J2149" s="316"/>
      <c r="L2149" s="550" t="s">
        <v>40</v>
      </c>
      <c r="M2149" s="550"/>
    </row>
    <row r="2150" spans="1:16" s="82" customFormat="1" ht="12.75" customHeight="1" x14ac:dyDescent="0.25">
      <c r="A2150" s="557" t="s">
        <v>14</v>
      </c>
      <c r="B2150" s="557"/>
      <c r="C2150" s="557"/>
      <c r="D2150" s="557"/>
      <c r="E2150" s="557"/>
      <c r="F2150" s="468"/>
      <c r="G2150" s="469"/>
      <c r="H2150" s="469"/>
      <c r="I2150" s="469"/>
      <c r="J2150" s="469"/>
      <c r="L2150" s="469"/>
      <c r="M2150" s="469"/>
    </row>
    <row r="2151" spans="1:16" s="192" customFormat="1" ht="19.5" customHeight="1" x14ac:dyDescent="0.15">
      <c r="A2151" s="218" t="s">
        <v>669</v>
      </c>
      <c r="B2151" s="218"/>
      <c r="C2151" s="219"/>
      <c r="D2151" s="220"/>
      <c r="E2151" s="245" t="s">
        <v>661</v>
      </c>
      <c r="F2151" s="218"/>
      <c r="G2151" s="220" t="s">
        <v>525</v>
      </c>
      <c r="H2151" s="290" t="s">
        <v>526</v>
      </c>
      <c r="I2151" s="218" t="s">
        <v>527</v>
      </c>
      <c r="J2151" s="218"/>
      <c r="K2151" s="249"/>
      <c r="L2151" s="221"/>
      <c r="M2151" s="297" t="s">
        <v>528</v>
      </c>
    </row>
    <row r="2152" spans="1:16" s="192" customFormat="1" ht="12.75" customHeight="1" x14ac:dyDescent="0.15">
      <c r="A2152" s="193"/>
      <c r="B2152" s="194"/>
      <c r="C2152" s="195"/>
      <c r="D2152" s="196"/>
      <c r="E2152" s="197"/>
      <c r="F2152" s="197"/>
      <c r="G2152" s="196"/>
      <c r="H2152" s="283"/>
      <c r="I2152" s="197"/>
      <c r="J2152" s="197"/>
      <c r="K2152" s="198"/>
      <c r="L2152" s="197"/>
      <c r="M2152" s="215"/>
    </row>
    <row r="2153" spans="1:16" s="88" customFormat="1" ht="46.5" customHeight="1" x14ac:dyDescent="0.25">
      <c r="A2153" s="33" t="s">
        <v>2</v>
      </c>
      <c r="B2153" s="9" t="s">
        <v>3</v>
      </c>
      <c r="C2153" s="85" t="s">
        <v>4</v>
      </c>
      <c r="D2153" s="9" t="s">
        <v>5</v>
      </c>
      <c r="E2153" s="9" t="s">
        <v>6</v>
      </c>
      <c r="F2153" s="9" t="s">
        <v>7</v>
      </c>
      <c r="G2153" s="9" t="s">
        <v>8</v>
      </c>
      <c r="H2153" s="9" t="s">
        <v>9</v>
      </c>
      <c r="I2153" s="9" t="s">
        <v>22</v>
      </c>
      <c r="J2153" s="9" t="s">
        <v>10</v>
      </c>
      <c r="K2153" s="9" t="s">
        <v>11</v>
      </c>
      <c r="L2153" s="222" t="s">
        <v>12</v>
      </c>
      <c r="M2153" s="9" t="s">
        <v>13</v>
      </c>
    </row>
    <row r="2154" spans="1:16" s="74" customFormat="1" ht="12.75" hidden="1" customHeight="1" thickBot="1" x14ac:dyDescent="0.3">
      <c r="A2154" s="551" t="s">
        <v>25</v>
      </c>
      <c r="B2154" s="552"/>
      <c r="C2154" s="552"/>
      <c r="D2154" s="552"/>
      <c r="E2154" s="552"/>
      <c r="F2154" s="552"/>
      <c r="G2154" s="552"/>
      <c r="H2154" s="552"/>
      <c r="I2154" s="552"/>
      <c r="J2154" s="552"/>
      <c r="K2154" s="553"/>
      <c r="L2154" s="226">
        <f>SUM(L2155:L2160)</f>
        <v>290</v>
      </c>
      <c r="M2154" s="96"/>
      <c r="P2154" s="97"/>
    </row>
    <row r="2155" spans="1:16" s="93" customFormat="1" ht="22.5" hidden="1" customHeight="1" x14ac:dyDescent="0.25">
      <c r="A2155" s="157" t="s">
        <v>679</v>
      </c>
      <c r="B2155" s="69">
        <v>3</v>
      </c>
      <c r="C2155" s="69">
        <v>5</v>
      </c>
      <c r="D2155" s="69">
        <v>22</v>
      </c>
      <c r="E2155" s="69"/>
      <c r="F2155" s="69" t="s">
        <v>684</v>
      </c>
      <c r="G2155" s="69" t="s">
        <v>1051</v>
      </c>
      <c r="H2155" s="69" t="s">
        <v>800</v>
      </c>
      <c r="I2155" s="90">
        <v>43479</v>
      </c>
      <c r="J2155" s="90">
        <v>43479</v>
      </c>
      <c r="K2155" s="69">
        <v>9089</v>
      </c>
      <c r="L2155" s="225">
        <v>290</v>
      </c>
      <c r="M2155" s="69" t="s">
        <v>1050</v>
      </c>
    </row>
    <row r="2156" spans="1:16" s="93" customFormat="1" ht="12.75" hidden="1" customHeight="1" x14ac:dyDescent="0.25">
      <c r="A2156" s="157"/>
      <c r="B2156" s="69"/>
      <c r="C2156" s="69"/>
      <c r="D2156" s="69"/>
      <c r="E2156" s="69"/>
      <c r="F2156" s="69"/>
      <c r="G2156" s="69"/>
      <c r="H2156" s="69"/>
      <c r="I2156" s="90"/>
      <c r="J2156" s="90"/>
      <c r="K2156" s="69"/>
      <c r="L2156" s="225"/>
      <c r="M2156" s="69"/>
    </row>
    <row r="2157" spans="1:16" s="74" customFormat="1" ht="12.75" hidden="1" customHeight="1" x14ac:dyDescent="0.25">
      <c r="A2157" s="69"/>
      <c r="B2157" s="99"/>
      <c r="C2157" s="100"/>
      <c r="D2157" s="142"/>
      <c r="E2157" s="102"/>
      <c r="F2157" s="103"/>
      <c r="G2157" s="143"/>
      <c r="H2157" s="96"/>
      <c r="I2157" s="105"/>
      <c r="J2157" s="105"/>
      <c r="K2157" s="108"/>
      <c r="L2157" s="247"/>
      <c r="M2157" s="103"/>
      <c r="P2157" s="97"/>
    </row>
    <row r="2158" spans="1:16" s="74" customFormat="1" ht="12.75" hidden="1" customHeight="1" x14ac:dyDescent="0.25">
      <c r="A2158" s="69"/>
      <c r="B2158" s="99"/>
      <c r="C2158" s="100"/>
      <c r="D2158" s="142"/>
      <c r="E2158" s="102"/>
      <c r="F2158" s="103"/>
      <c r="G2158" s="143"/>
      <c r="H2158" s="96"/>
      <c r="I2158" s="105"/>
      <c r="J2158" s="105"/>
      <c r="K2158" s="108"/>
      <c r="L2158" s="247"/>
      <c r="M2158" s="103"/>
      <c r="P2158" s="97"/>
    </row>
    <row r="2159" spans="1:16" s="74" customFormat="1" ht="12.75" hidden="1" customHeight="1" x14ac:dyDescent="0.25">
      <c r="A2159" s="69"/>
      <c r="B2159" s="99"/>
      <c r="C2159" s="100"/>
      <c r="D2159" s="142"/>
      <c r="E2159" s="102"/>
      <c r="F2159" s="103"/>
      <c r="G2159" s="143"/>
      <c r="H2159" s="96"/>
      <c r="I2159" s="105"/>
      <c r="J2159" s="105"/>
      <c r="K2159" s="108"/>
      <c r="L2159" s="247"/>
      <c r="M2159" s="103"/>
      <c r="P2159" s="97"/>
    </row>
    <row r="2160" spans="1:16" s="74" customFormat="1" ht="12.75" hidden="1" customHeight="1" x14ac:dyDescent="0.25">
      <c r="A2160" s="69"/>
      <c r="B2160" s="99"/>
      <c r="C2160" s="100"/>
      <c r="D2160" s="142"/>
      <c r="E2160" s="102"/>
      <c r="F2160" s="103"/>
      <c r="G2160" s="143"/>
      <c r="H2160" s="96"/>
      <c r="I2160" s="105"/>
      <c r="J2160" s="105"/>
      <c r="K2160" s="108"/>
      <c r="L2160" s="247"/>
      <c r="M2160" s="103"/>
      <c r="P2160" s="97"/>
    </row>
    <row r="2161" spans="1:16" s="74" customFormat="1" ht="12.75" hidden="1" customHeight="1" thickBot="1" x14ac:dyDescent="0.3">
      <c r="A2161" s="551" t="s">
        <v>26</v>
      </c>
      <c r="B2161" s="552"/>
      <c r="C2161" s="552"/>
      <c r="D2161" s="552"/>
      <c r="E2161" s="552"/>
      <c r="F2161" s="552"/>
      <c r="G2161" s="552"/>
      <c r="H2161" s="552"/>
      <c r="I2161" s="552"/>
      <c r="J2161" s="552"/>
      <c r="K2161" s="553"/>
      <c r="L2161" s="314">
        <f>SUM(L2162:L2164)</f>
        <v>174</v>
      </c>
      <c r="M2161" s="96"/>
      <c r="P2161" s="97"/>
    </row>
    <row r="2162" spans="1:16" s="74" customFormat="1" ht="29.25" hidden="1" customHeight="1" x14ac:dyDescent="0.25">
      <c r="A2162" s="69" t="s">
        <v>679</v>
      </c>
      <c r="B2162" s="99">
        <v>4</v>
      </c>
      <c r="C2162" s="100">
        <v>5</v>
      </c>
      <c r="D2162" s="142" t="s">
        <v>1120</v>
      </c>
      <c r="E2162" s="102"/>
      <c r="F2162" s="103" t="s">
        <v>684</v>
      </c>
      <c r="G2162" s="143" t="s">
        <v>844</v>
      </c>
      <c r="H2162" s="96" t="s">
        <v>791</v>
      </c>
      <c r="I2162" s="105">
        <v>43511</v>
      </c>
      <c r="J2162" s="105">
        <v>43511</v>
      </c>
      <c r="K2162" s="108">
        <v>1328</v>
      </c>
      <c r="L2162" s="247">
        <v>174</v>
      </c>
      <c r="M2162" s="103" t="s">
        <v>712</v>
      </c>
      <c r="P2162" s="97"/>
    </row>
    <row r="2163" spans="1:16" s="74" customFormat="1" ht="12.75" hidden="1" customHeight="1" x14ac:dyDescent="0.25">
      <c r="A2163" s="69"/>
      <c r="B2163" s="99"/>
      <c r="C2163" s="100"/>
      <c r="D2163" s="152"/>
      <c r="E2163" s="108"/>
      <c r="F2163" s="103"/>
      <c r="G2163" s="144"/>
      <c r="H2163" s="103"/>
      <c r="I2163" s="145"/>
      <c r="J2163" s="145"/>
      <c r="K2163" s="108"/>
      <c r="L2163" s="247"/>
      <c r="M2163" s="89"/>
      <c r="P2163" s="97"/>
    </row>
    <row r="2164" spans="1:16" s="74" customFormat="1" ht="12.75" hidden="1" customHeight="1" x14ac:dyDescent="0.25">
      <c r="A2164" s="69"/>
      <c r="B2164" s="99"/>
      <c r="C2164" s="100"/>
      <c r="D2164" s="152"/>
      <c r="E2164" s="108"/>
      <c r="F2164" s="103"/>
      <c r="G2164" s="144"/>
      <c r="H2164" s="103"/>
      <c r="I2164" s="145"/>
      <c r="J2164" s="145"/>
      <c r="K2164" s="108"/>
      <c r="L2164" s="247"/>
      <c r="M2164" s="89"/>
      <c r="P2164" s="97"/>
    </row>
    <row r="2165" spans="1:16" s="74" customFormat="1" ht="12.75" hidden="1" customHeight="1" x14ac:dyDescent="0.25">
      <c r="A2165" s="561" t="s">
        <v>27</v>
      </c>
      <c r="B2165" s="562"/>
      <c r="C2165" s="562"/>
      <c r="D2165" s="562"/>
      <c r="E2165" s="562"/>
      <c r="F2165" s="562"/>
      <c r="G2165" s="562"/>
      <c r="H2165" s="562"/>
      <c r="I2165" s="562"/>
      <c r="J2165" s="562"/>
      <c r="K2165" s="563"/>
      <c r="L2165" s="334">
        <f>SUM(L2166:L2167)</f>
        <v>4138.3999999999996</v>
      </c>
      <c r="M2165" s="89"/>
      <c r="P2165" s="97"/>
    </row>
    <row r="2166" spans="1:16" s="74" customFormat="1" ht="98.25" hidden="1" customHeight="1" x14ac:dyDescent="0.25">
      <c r="A2166" s="69" t="s">
        <v>1249</v>
      </c>
      <c r="B2166" s="99">
        <v>5</v>
      </c>
      <c r="C2166" s="100">
        <v>31</v>
      </c>
      <c r="D2166" s="152" t="s">
        <v>1250</v>
      </c>
      <c r="E2166" s="108"/>
      <c r="F2166" s="103" t="s">
        <v>680</v>
      </c>
      <c r="G2166" s="144" t="s">
        <v>1251</v>
      </c>
      <c r="H2166" s="103" t="s">
        <v>1197</v>
      </c>
      <c r="I2166" s="145">
        <v>43616</v>
      </c>
      <c r="J2166" s="145">
        <v>43616</v>
      </c>
      <c r="K2166" s="108">
        <v>1047</v>
      </c>
      <c r="L2166" s="247">
        <v>3570</v>
      </c>
      <c r="M2166" s="69" t="s">
        <v>1050</v>
      </c>
      <c r="P2166" s="97"/>
    </row>
    <row r="2167" spans="1:16" s="74" customFormat="1" ht="35.25" hidden="1" customHeight="1" x14ac:dyDescent="0.25">
      <c r="A2167" s="69" t="s">
        <v>679</v>
      </c>
      <c r="B2167" s="69">
        <v>5</v>
      </c>
      <c r="C2167" s="69">
        <v>22</v>
      </c>
      <c r="D2167" s="69" t="s">
        <v>1287</v>
      </c>
      <c r="E2167" s="69"/>
      <c r="F2167" s="69" t="s">
        <v>1288</v>
      </c>
      <c r="G2167" s="69" t="s">
        <v>1289</v>
      </c>
      <c r="H2167" s="69" t="s">
        <v>1290</v>
      </c>
      <c r="I2167" s="90">
        <v>43575</v>
      </c>
      <c r="J2167" s="90">
        <v>43575</v>
      </c>
      <c r="K2167" s="91">
        <v>690</v>
      </c>
      <c r="L2167" s="110">
        <v>568.4</v>
      </c>
      <c r="M2167" s="69" t="s">
        <v>1127</v>
      </c>
      <c r="P2167" s="97"/>
    </row>
    <row r="2168" spans="1:16" s="74" customFormat="1" ht="12.75" customHeight="1" x14ac:dyDescent="0.25">
      <c r="A2168" s="564" t="s">
        <v>29</v>
      </c>
      <c r="B2168" s="565"/>
      <c r="C2168" s="565"/>
      <c r="D2168" s="565"/>
      <c r="E2168" s="565"/>
      <c r="F2168" s="565"/>
      <c r="G2168" s="565"/>
      <c r="H2168" s="565"/>
      <c r="I2168" s="565"/>
      <c r="J2168" s="565"/>
      <c r="K2168" s="566"/>
      <c r="L2168" s="334">
        <f>SUM(L2169)</f>
        <v>116</v>
      </c>
      <c r="M2168" s="89"/>
      <c r="P2168" s="97"/>
    </row>
    <row r="2169" spans="1:16" s="74" customFormat="1" ht="24.75" customHeight="1" x14ac:dyDescent="0.25">
      <c r="A2169" s="69" t="s">
        <v>679</v>
      </c>
      <c r="B2169" s="69">
        <v>6</v>
      </c>
      <c r="C2169" s="69">
        <v>19</v>
      </c>
      <c r="D2169" s="69" t="s">
        <v>1803</v>
      </c>
      <c r="E2169" s="108"/>
      <c r="F2169" s="103" t="s">
        <v>684</v>
      </c>
      <c r="G2169" s="144" t="s">
        <v>1728</v>
      </c>
      <c r="H2169" s="366" t="s">
        <v>1646</v>
      </c>
      <c r="I2169" s="366">
        <v>43598</v>
      </c>
      <c r="J2169" s="366">
        <v>43598</v>
      </c>
      <c r="K2169" s="108">
        <v>1409</v>
      </c>
      <c r="L2169" s="247">
        <v>116</v>
      </c>
      <c r="M2169" s="103" t="s">
        <v>1261</v>
      </c>
      <c r="N2169" s="528" t="s">
        <v>1729</v>
      </c>
      <c r="P2169" s="97"/>
    </row>
    <row r="2170" spans="1:16" s="74" customFormat="1" ht="12.75" customHeight="1" x14ac:dyDescent="0.25">
      <c r="A2170" s="69"/>
      <c r="B2170" s="100"/>
      <c r="C2170" s="100"/>
      <c r="D2170" s="152"/>
      <c r="E2170" s="108"/>
      <c r="F2170" s="103"/>
      <c r="G2170" s="144"/>
      <c r="H2170" s="103"/>
      <c r="I2170" s="145"/>
      <c r="J2170" s="145"/>
      <c r="K2170" s="108"/>
      <c r="L2170" s="247"/>
      <c r="M2170" s="103"/>
      <c r="P2170" s="97"/>
    </row>
    <row r="2171" spans="1:16" s="74" customFormat="1" ht="12.75" customHeight="1" x14ac:dyDescent="0.25">
      <c r="A2171" s="69"/>
      <c r="B2171" s="100"/>
      <c r="C2171" s="100"/>
      <c r="D2171" s="152"/>
      <c r="E2171" s="108"/>
      <c r="F2171" s="103"/>
      <c r="G2171" s="144"/>
      <c r="H2171" s="103"/>
      <c r="I2171" s="145"/>
      <c r="J2171" s="145"/>
      <c r="K2171" s="108"/>
      <c r="L2171" s="247"/>
      <c r="M2171" s="103"/>
      <c r="P2171" s="97"/>
    </row>
    <row r="2172" spans="1:16" s="74" customFormat="1" ht="12.75" hidden="1" customHeight="1" x14ac:dyDescent="0.25">
      <c r="A2172" s="69"/>
      <c r="B2172" s="100"/>
      <c r="C2172" s="100"/>
      <c r="D2172" s="152"/>
      <c r="E2172" s="108"/>
      <c r="F2172" s="103"/>
      <c r="G2172" s="144"/>
      <c r="H2172" s="103"/>
      <c r="I2172" s="145"/>
      <c r="J2172" s="145"/>
      <c r="K2172" s="108"/>
      <c r="L2172" s="247"/>
      <c r="M2172" s="103"/>
      <c r="P2172" s="97"/>
    </row>
    <row r="2173" spans="1:16" s="74" customFormat="1" ht="12.75" hidden="1" customHeight="1" x14ac:dyDescent="0.25">
      <c r="A2173" s="69"/>
      <c r="B2173" s="100"/>
      <c r="C2173" s="100"/>
      <c r="D2173" s="152"/>
      <c r="E2173" s="108"/>
      <c r="F2173" s="103"/>
      <c r="G2173" s="144"/>
      <c r="H2173" s="103"/>
      <c r="I2173" s="145"/>
      <c r="J2173" s="145"/>
      <c r="K2173" s="108"/>
      <c r="L2173" s="247"/>
      <c r="M2173" s="103"/>
      <c r="P2173" s="97"/>
    </row>
    <row r="2174" spans="1:16" s="74" customFormat="1" ht="12.75" hidden="1" customHeight="1" x14ac:dyDescent="0.25">
      <c r="A2174" s="564" t="s">
        <v>61</v>
      </c>
      <c r="B2174" s="565"/>
      <c r="C2174" s="565"/>
      <c r="D2174" s="565"/>
      <c r="E2174" s="565"/>
      <c r="F2174" s="565"/>
      <c r="G2174" s="565"/>
      <c r="H2174" s="565"/>
      <c r="I2174" s="565"/>
      <c r="J2174" s="565"/>
      <c r="K2174" s="566"/>
      <c r="L2174" s="303">
        <f>SUM(L2175:L2179)</f>
        <v>0</v>
      </c>
      <c r="M2174" s="89"/>
      <c r="P2174" s="97"/>
    </row>
    <row r="2175" spans="1:16" s="74" customFormat="1" ht="12.75" hidden="1" customHeight="1" x14ac:dyDescent="0.25">
      <c r="A2175" s="69"/>
      <c r="B2175" s="100"/>
      <c r="C2175" s="100"/>
      <c r="D2175" s="152"/>
      <c r="E2175" s="108"/>
      <c r="F2175" s="103"/>
      <c r="G2175" s="144"/>
      <c r="H2175" s="103"/>
      <c r="I2175" s="145"/>
      <c r="J2175" s="145"/>
      <c r="K2175" s="108"/>
      <c r="L2175" s="247"/>
      <c r="M2175" s="103"/>
      <c r="P2175" s="97"/>
    </row>
    <row r="2176" spans="1:16" s="74" customFormat="1" ht="12.75" hidden="1" customHeight="1" x14ac:dyDescent="0.25">
      <c r="A2176" s="69"/>
      <c r="B2176" s="100"/>
      <c r="C2176" s="100"/>
      <c r="D2176" s="152"/>
      <c r="E2176" s="108"/>
      <c r="F2176" s="103"/>
      <c r="G2176" s="144"/>
      <c r="H2176" s="103"/>
      <c r="I2176" s="145"/>
      <c r="J2176" s="145"/>
      <c r="K2176" s="108"/>
      <c r="L2176" s="247"/>
      <c r="M2176" s="103"/>
      <c r="P2176" s="97"/>
    </row>
    <row r="2177" spans="1:16" s="74" customFormat="1" ht="12.75" hidden="1" customHeight="1" x14ac:dyDescent="0.25">
      <c r="A2177" s="69"/>
      <c r="B2177" s="100"/>
      <c r="C2177" s="100"/>
      <c r="D2177" s="152"/>
      <c r="E2177" s="108"/>
      <c r="F2177" s="103"/>
      <c r="G2177" s="144"/>
      <c r="H2177" s="103"/>
      <c r="I2177" s="145"/>
      <c r="J2177" s="145"/>
      <c r="K2177" s="108"/>
      <c r="L2177" s="247"/>
      <c r="M2177" s="103"/>
      <c r="P2177" s="97"/>
    </row>
    <row r="2178" spans="1:16" s="74" customFormat="1" ht="0.75" hidden="1" customHeight="1" x14ac:dyDescent="0.25">
      <c r="A2178" s="69"/>
      <c r="B2178" s="100"/>
      <c r="C2178" s="100"/>
      <c r="D2178" s="152"/>
      <c r="E2178" s="108"/>
      <c r="F2178" s="103"/>
      <c r="G2178" s="144"/>
      <c r="H2178" s="103"/>
      <c r="I2178" s="145"/>
      <c r="J2178" s="145"/>
      <c r="K2178" s="108"/>
      <c r="L2178" s="247"/>
      <c r="M2178" s="103"/>
      <c r="P2178" s="97"/>
    </row>
    <row r="2179" spans="1:16" s="74" customFormat="1" ht="12.75" hidden="1" customHeight="1" x14ac:dyDescent="0.25">
      <c r="A2179" s="69"/>
      <c r="B2179" s="100"/>
      <c r="C2179" s="100"/>
      <c r="D2179" s="152"/>
      <c r="E2179" s="108"/>
      <c r="F2179" s="103"/>
      <c r="G2179" s="144"/>
      <c r="H2179" s="103"/>
      <c r="I2179" s="145"/>
      <c r="J2179" s="145"/>
      <c r="K2179" s="108"/>
      <c r="L2179" s="247"/>
      <c r="M2179" s="103"/>
      <c r="P2179" s="97"/>
    </row>
    <row r="2180" spans="1:16" s="74" customFormat="1" ht="12.75" customHeight="1" thickBot="1" x14ac:dyDescent="0.3">
      <c r="A2180" s="116" t="s">
        <v>34</v>
      </c>
      <c r="B2180" s="113"/>
      <c r="C2180" s="114"/>
      <c r="D2180" s="115"/>
      <c r="E2180" s="116"/>
      <c r="F2180" s="117"/>
      <c r="G2180" s="118"/>
      <c r="H2180" s="117"/>
      <c r="I2180" s="119"/>
      <c r="J2180" s="119"/>
      <c r="K2180" s="119"/>
      <c r="L2180" s="229">
        <f>+L2154+L2161+L2165+L2168+L2170+L2172+L2174</f>
        <v>4718.3999999999996</v>
      </c>
      <c r="M2180" s="204"/>
    </row>
    <row r="2181" spans="1:16" s="74" customFormat="1" ht="12.75" customHeight="1" x14ac:dyDescent="0.25">
      <c r="A2181" s="454"/>
      <c r="B2181" s="123"/>
      <c r="C2181" s="124"/>
      <c r="D2181" s="455"/>
      <c r="E2181" s="454"/>
      <c r="F2181" s="123"/>
      <c r="G2181" s="454"/>
      <c r="H2181" s="123"/>
      <c r="I2181" s="455"/>
      <c r="J2181" s="455"/>
      <c r="K2181" s="455"/>
      <c r="L2181" s="230"/>
      <c r="M2181" s="205"/>
    </row>
    <row r="2182" spans="1:16" s="82" customFormat="1" ht="12.75" customHeight="1" x14ac:dyDescent="0.25">
      <c r="A2182" s="558" t="s">
        <v>18</v>
      </c>
      <c r="B2182" s="558"/>
      <c r="C2182" s="558"/>
      <c r="D2182" s="558"/>
      <c r="E2182" s="558"/>
      <c r="F2182" s="558"/>
      <c r="G2182" s="560" t="s">
        <v>19</v>
      </c>
      <c r="H2182" s="560"/>
      <c r="I2182" s="128"/>
      <c r="J2182" s="128"/>
      <c r="K2182" s="128"/>
      <c r="L2182" s="550" t="s">
        <v>20</v>
      </c>
      <c r="M2182" s="550"/>
    </row>
    <row r="2183" spans="1:16" s="82" customFormat="1" ht="12.75" customHeight="1" x14ac:dyDescent="0.25">
      <c r="B2183" s="83"/>
      <c r="C2183" s="84"/>
      <c r="D2183" s="475"/>
      <c r="E2183" s="122"/>
      <c r="F2183" s="130"/>
      <c r="G2183" s="131"/>
      <c r="H2183" s="130"/>
      <c r="K2183" s="200"/>
      <c r="L2183" s="231"/>
      <c r="M2183" s="130"/>
    </row>
    <row r="2184" spans="1:16" s="82" customFormat="1" ht="12.75" customHeight="1" x14ac:dyDescent="0.25">
      <c r="A2184" s="558" t="s">
        <v>1246</v>
      </c>
      <c r="B2184" s="558"/>
      <c r="C2184" s="558"/>
      <c r="D2184" s="558"/>
      <c r="E2184" s="558"/>
      <c r="F2184" s="558"/>
      <c r="G2184" s="559" t="s">
        <v>36</v>
      </c>
      <c r="H2184" s="559"/>
      <c r="I2184" s="457"/>
      <c r="J2184" s="457"/>
      <c r="L2184" s="559" t="s">
        <v>37</v>
      </c>
      <c r="M2184" s="559"/>
    </row>
    <row r="2185" spans="1:16" s="82" customFormat="1" ht="12.75" customHeight="1" x14ac:dyDescent="0.25">
      <c r="A2185" s="558" t="s">
        <v>1247</v>
      </c>
      <c r="B2185" s="558"/>
      <c r="C2185" s="558"/>
      <c r="D2185" s="558"/>
      <c r="E2185" s="558"/>
      <c r="F2185" s="558"/>
      <c r="G2185" s="550" t="s">
        <v>39</v>
      </c>
      <c r="H2185" s="550"/>
      <c r="I2185" s="456"/>
      <c r="J2185" s="456"/>
      <c r="L2185" s="550" t="s">
        <v>40</v>
      </c>
      <c r="M2185" s="550"/>
    </row>
    <row r="2186" spans="1:16" s="192" customFormat="1" ht="18" customHeight="1" x14ac:dyDescent="0.15">
      <c r="A2186" s="193"/>
      <c r="B2186" s="194"/>
      <c r="C2186" s="195"/>
      <c r="D2186" s="196"/>
      <c r="E2186" s="197"/>
      <c r="F2186" s="197"/>
      <c r="G2186" s="196"/>
      <c r="H2186" s="283"/>
      <c r="I2186" s="197"/>
      <c r="J2186" s="197"/>
      <c r="K2186" s="198"/>
      <c r="L2186" s="197"/>
      <c r="M2186" s="215"/>
    </row>
    <row r="2187" spans="1:16" s="192" customFormat="1" ht="18" customHeight="1" x14ac:dyDescent="0.15">
      <c r="A2187" s="557" t="s">
        <v>14</v>
      </c>
      <c r="B2187" s="557"/>
      <c r="C2187" s="557"/>
      <c r="D2187" s="557"/>
      <c r="E2187" s="557"/>
      <c r="F2187" s="197"/>
      <c r="G2187" s="196"/>
      <c r="H2187" s="283"/>
      <c r="I2187" s="197"/>
      <c r="J2187" s="197"/>
      <c r="K2187" s="198"/>
      <c r="L2187" s="197"/>
      <c r="M2187" s="215"/>
    </row>
    <row r="2188" spans="1:16" s="192" customFormat="1" ht="18" customHeight="1" x14ac:dyDescent="0.15">
      <c r="A2188" s="218" t="s">
        <v>672</v>
      </c>
      <c r="B2188" s="218"/>
      <c r="C2188" s="219"/>
      <c r="D2188" s="220"/>
      <c r="E2188" s="245" t="s">
        <v>500</v>
      </c>
      <c r="F2188" s="218"/>
      <c r="G2188" s="220" t="s">
        <v>496</v>
      </c>
      <c r="H2188" s="290" t="s">
        <v>501</v>
      </c>
      <c r="I2188" s="218" t="s">
        <v>502</v>
      </c>
      <c r="J2188" s="218"/>
      <c r="K2188" s="246"/>
      <c r="L2188" s="221"/>
      <c r="M2188" s="297" t="s">
        <v>503</v>
      </c>
    </row>
    <row r="2189" spans="1:16" s="88" customFormat="1" ht="18" customHeight="1" thickBot="1" x14ac:dyDescent="0.3">
      <c r="A2189" s="33" t="s">
        <v>2</v>
      </c>
      <c r="B2189" s="9" t="s">
        <v>3</v>
      </c>
      <c r="C2189" s="85" t="s">
        <v>4</v>
      </c>
      <c r="D2189" s="9" t="s">
        <v>5</v>
      </c>
      <c r="E2189" s="9" t="s">
        <v>6</v>
      </c>
      <c r="F2189" s="9" t="s">
        <v>7</v>
      </c>
      <c r="G2189" s="9" t="s">
        <v>8</v>
      </c>
      <c r="H2189" s="9" t="s">
        <v>9</v>
      </c>
      <c r="I2189" s="9" t="s">
        <v>22</v>
      </c>
      <c r="J2189" s="9" t="s">
        <v>10</v>
      </c>
      <c r="K2189" s="9" t="s">
        <v>11</v>
      </c>
      <c r="L2189" s="222" t="s">
        <v>12</v>
      </c>
      <c r="M2189" s="9" t="s">
        <v>13</v>
      </c>
    </row>
    <row r="2190" spans="1:16" s="74" customFormat="1" ht="18" customHeight="1" x14ac:dyDescent="0.25">
      <c r="A2190" s="551" t="s">
        <v>23</v>
      </c>
      <c r="B2190" s="552"/>
      <c r="C2190" s="552"/>
      <c r="D2190" s="552"/>
      <c r="E2190" s="552"/>
      <c r="F2190" s="552"/>
      <c r="G2190" s="552"/>
      <c r="H2190" s="552"/>
      <c r="I2190" s="552"/>
      <c r="J2190" s="552"/>
      <c r="K2190" s="553"/>
      <c r="L2190" s="313">
        <f>SUM(L2191:L2194)</f>
        <v>0</v>
      </c>
      <c r="M2190" s="89"/>
    </row>
    <row r="2191" spans="1:16" s="93" customFormat="1" ht="18" customHeight="1" x14ac:dyDescent="0.25">
      <c r="A2191" s="69"/>
      <c r="B2191" s="69"/>
      <c r="C2191" s="69"/>
      <c r="D2191" s="69"/>
      <c r="E2191" s="69"/>
      <c r="F2191" s="153"/>
      <c r="G2191" s="69"/>
      <c r="H2191" s="69"/>
      <c r="I2191" s="90"/>
      <c r="J2191" s="90"/>
      <c r="K2191" s="69"/>
      <c r="L2191" s="225"/>
      <c r="M2191" s="69"/>
    </row>
    <row r="2192" spans="1:16" s="93" customFormat="1" ht="18" customHeight="1" x14ac:dyDescent="0.25">
      <c r="A2192" s="69"/>
      <c r="B2192" s="69"/>
      <c r="C2192" s="69"/>
      <c r="D2192" s="69"/>
      <c r="E2192" s="69"/>
      <c r="F2192" s="153"/>
      <c r="G2192" s="69"/>
      <c r="H2192" s="69"/>
      <c r="I2192" s="90"/>
      <c r="J2192" s="90"/>
      <c r="K2192" s="69"/>
      <c r="L2192" s="225"/>
      <c r="M2192" s="69"/>
    </row>
    <row r="2193" spans="1:16" s="93" customFormat="1" ht="18" customHeight="1" x14ac:dyDescent="0.25">
      <c r="A2193" s="69"/>
      <c r="B2193" s="69"/>
      <c r="C2193" s="69"/>
      <c r="D2193" s="69"/>
      <c r="E2193" s="69"/>
      <c r="F2193" s="153"/>
      <c r="G2193" s="69"/>
      <c r="H2193" s="69"/>
      <c r="I2193" s="90"/>
      <c r="J2193" s="90"/>
      <c r="K2193" s="69"/>
      <c r="L2193" s="225"/>
      <c r="M2193" s="69"/>
    </row>
    <row r="2194" spans="1:16" s="93" customFormat="1" ht="18" customHeight="1" x14ac:dyDescent="0.25">
      <c r="A2194" s="69"/>
      <c r="B2194" s="69"/>
      <c r="C2194" s="69"/>
      <c r="D2194" s="69"/>
      <c r="E2194" s="69"/>
      <c r="F2194" s="153"/>
      <c r="G2194" s="69"/>
      <c r="H2194" s="69"/>
      <c r="I2194" s="90"/>
      <c r="J2194" s="90"/>
      <c r="K2194" s="69"/>
      <c r="L2194" s="225"/>
      <c r="M2194" s="69"/>
    </row>
    <row r="2195" spans="1:16" s="74" customFormat="1" ht="18" customHeight="1" thickBot="1" x14ac:dyDescent="0.3">
      <c r="A2195" s="554" t="s">
        <v>24</v>
      </c>
      <c r="B2195" s="555"/>
      <c r="C2195" s="555"/>
      <c r="D2195" s="555"/>
      <c r="E2195" s="555"/>
      <c r="F2195" s="555"/>
      <c r="G2195" s="555"/>
      <c r="H2195" s="555"/>
      <c r="I2195" s="555"/>
      <c r="J2195" s="555"/>
      <c r="K2195" s="556"/>
      <c r="L2195" s="314">
        <f>SUM(L2196:L2197)</f>
        <v>0</v>
      </c>
      <c r="M2195" s="96"/>
      <c r="P2195" s="97"/>
    </row>
    <row r="2196" spans="1:16" s="168" customFormat="1" ht="18" customHeight="1" x14ac:dyDescent="0.25">
      <c r="A2196" s="284"/>
      <c r="B2196" s="284"/>
      <c r="C2196" s="284"/>
      <c r="D2196" s="284"/>
      <c r="E2196" s="284"/>
      <c r="F2196" s="284"/>
      <c r="G2196" s="284"/>
      <c r="H2196" s="284"/>
      <c r="I2196" s="285"/>
      <c r="J2196" s="285"/>
      <c r="K2196" s="284"/>
      <c r="L2196" s="225"/>
      <c r="M2196" s="284"/>
    </row>
    <row r="2197" spans="1:16" s="168" customFormat="1" ht="18" customHeight="1" x14ac:dyDescent="0.25">
      <c r="A2197" s="284"/>
      <c r="B2197" s="284"/>
      <c r="C2197" s="284"/>
      <c r="D2197" s="284"/>
      <c r="E2197" s="284"/>
      <c r="F2197" s="284"/>
      <c r="G2197" s="284"/>
      <c r="H2197" s="284"/>
      <c r="I2197" s="285"/>
      <c r="J2197" s="285"/>
      <c r="K2197" s="284"/>
      <c r="L2197" s="225"/>
      <c r="M2197" s="284"/>
    </row>
    <row r="2198" spans="1:16" s="74" customFormat="1" ht="18" customHeight="1" thickBot="1" x14ac:dyDescent="0.3">
      <c r="A2198" s="551" t="s">
        <v>26</v>
      </c>
      <c r="B2198" s="552"/>
      <c r="C2198" s="552"/>
      <c r="D2198" s="552"/>
      <c r="E2198" s="552"/>
      <c r="F2198" s="552"/>
      <c r="G2198" s="552"/>
      <c r="H2198" s="552"/>
      <c r="I2198" s="552"/>
      <c r="J2198" s="552"/>
      <c r="K2198" s="553"/>
      <c r="L2198" s="314">
        <f>SUM(L2199:L2200)</f>
        <v>0</v>
      </c>
      <c r="M2198" s="96"/>
      <c r="P2198" s="97"/>
    </row>
    <row r="2199" spans="1:16" s="74" customFormat="1" ht="18" customHeight="1" x14ac:dyDescent="0.25">
      <c r="A2199" s="69"/>
      <c r="B2199" s="99"/>
      <c r="C2199" s="100"/>
      <c r="D2199" s="142"/>
      <c r="E2199" s="102"/>
      <c r="F2199" s="103"/>
      <c r="G2199" s="143"/>
      <c r="H2199" s="96"/>
      <c r="I2199" s="105"/>
      <c r="J2199" s="105"/>
      <c r="K2199" s="108"/>
      <c r="L2199" s="247"/>
      <c r="M2199" s="103"/>
      <c r="P2199" s="97"/>
    </row>
    <row r="2200" spans="1:16" s="74" customFormat="1" ht="18" customHeight="1" x14ac:dyDescent="0.25">
      <c r="A2200" s="69"/>
      <c r="B2200" s="99"/>
      <c r="C2200" s="100"/>
      <c r="D2200" s="142"/>
      <c r="E2200" s="102"/>
      <c r="F2200" s="103"/>
      <c r="G2200" s="143"/>
      <c r="H2200" s="96"/>
      <c r="I2200" s="105"/>
      <c r="J2200" s="105"/>
      <c r="K2200" s="108"/>
      <c r="L2200" s="247"/>
      <c r="M2200" s="103"/>
      <c r="P2200" s="97"/>
    </row>
    <row r="2201" spans="1:16" s="74" customFormat="1" ht="18" customHeight="1" thickBot="1" x14ac:dyDescent="0.3">
      <c r="A2201" s="551" t="s">
        <v>27</v>
      </c>
      <c r="B2201" s="552"/>
      <c r="C2201" s="552"/>
      <c r="D2201" s="552"/>
      <c r="E2201" s="552"/>
      <c r="F2201" s="552"/>
      <c r="G2201" s="552"/>
      <c r="H2201" s="552"/>
      <c r="I2201" s="552"/>
      <c r="J2201" s="552"/>
      <c r="K2201" s="553"/>
      <c r="L2201" s="314">
        <f>SUM(L2202:L2205)</f>
        <v>0</v>
      </c>
      <c r="M2201" s="96"/>
      <c r="P2201" s="97"/>
    </row>
    <row r="2202" spans="1:16" s="74" customFormat="1" ht="18" customHeight="1" x14ac:dyDescent="0.25">
      <c r="A2202" s="69"/>
      <c r="B2202" s="99"/>
      <c r="C2202" s="100"/>
      <c r="D2202" s="142"/>
      <c r="E2202" s="102"/>
      <c r="F2202" s="103"/>
      <c r="G2202" s="143"/>
      <c r="H2202" s="96"/>
      <c r="I2202" s="105"/>
      <c r="J2202" s="105"/>
      <c r="K2202" s="108"/>
      <c r="L2202" s="247"/>
      <c r="M2202" s="103"/>
      <c r="P2202" s="97"/>
    </row>
    <row r="2203" spans="1:16" s="74" customFormat="1" ht="18" customHeight="1" x14ac:dyDescent="0.25">
      <c r="A2203" s="69"/>
      <c r="B2203" s="99"/>
      <c r="C2203" s="100"/>
      <c r="D2203" s="142"/>
      <c r="E2203" s="102"/>
      <c r="F2203" s="103"/>
      <c r="G2203" s="143"/>
      <c r="H2203" s="96"/>
      <c r="I2203" s="105"/>
      <c r="J2203" s="105"/>
      <c r="K2203" s="108"/>
      <c r="L2203" s="247"/>
      <c r="M2203" s="103"/>
      <c r="P2203" s="97"/>
    </row>
    <row r="2204" spans="1:16" s="74" customFormat="1" ht="18" customHeight="1" x14ac:dyDescent="0.25">
      <c r="A2204" s="69"/>
      <c r="B2204" s="99"/>
      <c r="C2204" s="100"/>
      <c r="D2204" s="142"/>
      <c r="E2204" s="102"/>
      <c r="F2204" s="103"/>
      <c r="G2204" s="143"/>
      <c r="H2204" s="96"/>
      <c r="I2204" s="105"/>
      <c r="J2204" s="105"/>
      <c r="K2204" s="108"/>
      <c r="L2204" s="247"/>
      <c r="M2204" s="103"/>
      <c r="P2204" s="97"/>
    </row>
    <row r="2205" spans="1:16" s="74" customFormat="1" ht="18" customHeight="1" x14ac:dyDescent="0.25">
      <c r="A2205" s="69"/>
      <c r="B2205" s="99"/>
      <c r="C2205" s="100"/>
      <c r="D2205" s="142"/>
      <c r="E2205" s="102"/>
      <c r="F2205" s="103"/>
      <c r="G2205" s="143"/>
      <c r="H2205" s="96"/>
      <c r="I2205" s="105"/>
      <c r="J2205" s="105"/>
      <c r="K2205" s="108"/>
      <c r="L2205" s="247"/>
      <c r="M2205" s="103"/>
      <c r="P2205" s="97"/>
    </row>
    <row r="2206" spans="1:16" s="74" customFormat="1" ht="18" customHeight="1" x14ac:dyDescent="0.25">
      <c r="A2206" s="69"/>
      <c r="B2206" s="99"/>
      <c r="C2206" s="100"/>
      <c r="D2206" s="142"/>
      <c r="E2206" s="102"/>
      <c r="F2206" s="103"/>
      <c r="G2206" s="143"/>
      <c r="H2206" s="96"/>
      <c r="I2206" s="105"/>
      <c r="J2206" s="105"/>
      <c r="K2206" s="108"/>
      <c r="L2206" s="247"/>
      <c r="M2206" s="103"/>
      <c r="P2206" s="97"/>
    </row>
    <row r="2207" spans="1:16" s="74" customFormat="1" ht="18" customHeight="1" thickBot="1" x14ac:dyDescent="0.3">
      <c r="A2207" s="551" t="s">
        <v>32</v>
      </c>
      <c r="B2207" s="552"/>
      <c r="C2207" s="552"/>
      <c r="D2207" s="552"/>
      <c r="E2207" s="552"/>
      <c r="F2207" s="552"/>
      <c r="G2207" s="552"/>
      <c r="H2207" s="552"/>
      <c r="I2207" s="552"/>
      <c r="J2207" s="552"/>
      <c r="K2207" s="553"/>
      <c r="L2207" s="288">
        <f>SUM(L2208:L2210)</f>
        <v>0</v>
      </c>
      <c r="M2207" s="96"/>
      <c r="P2207" s="97"/>
    </row>
    <row r="2208" spans="1:16" s="74" customFormat="1" ht="18" customHeight="1" x14ac:dyDescent="0.25">
      <c r="A2208" s="69"/>
      <c r="B2208" s="100"/>
      <c r="C2208" s="100"/>
      <c r="D2208" s="142"/>
      <c r="E2208" s="102"/>
      <c r="F2208" s="103"/>
      <c r="G2208" s="143"/>
      <c r="H2208" s="96"/>
      <c r="I2208" s="105"/>
      <c r="J2208" s="105"/>
      <c r="K2208" s="108"/>
      <c r="L2208" s="247"/>
      <c r="M2208" s="103"/>
      <c r="P2208" s="97"/>
    </row>
    <row r="2209" spans="1:16" s="74" customFormat="1" ht="18" customHeight="1" x14ac:dyDescent="0.25">
      <c r="A2209" s="69"/>
      <c r="B2209" s="99"/>
      <c r="C2209" s="100"/>
      <c r="D2209" s="142"/>
      <c r="E2209" s="102"/>
      <c r="F2209" s="103"/>
      <c r="G2209" s="143"/>
      <c r="H2209" s="96"/>
      <c r="I2209" s="105"/>
      <c r="J2209" s="105"/>
      <c r="K2209" s="108"/>
      <c r="L2209" s="244"/>
      <c r="M2209" s="103"/>
      <c r="P2209" s="97"/>
    </row>
    <row r="2210" spans="1:16" s="74" customFormat="1" ht="18" customHeight="1" x14ac:dyDescent="0.25">
      <c r="A2210" s="69"/>
      <c r="B2210" s="99"/>
      <c r="C2210" s="100"/>
      <c r="D2210" s="142"/>
      <c r="E2210" s="102"/>
      <c r="F2210" s="103"/>
      <c r="G2210" s="143"/>
      <c r="H2210" s="96"/>
      <c r="I2210" s="105"/>
      <c r="J2210" s="105"/>
      <c r="K2210" s="108"/>
      <c r="L2210" s="244"/>
      <c r="M2210" s="103"/>
      <c r="P2210" s="97"/>
    </row>
    <row r="2211" spans="1:16" s="74" customFormat="1" ht="18" customHeight="1" thickBot="1" x14ac:dyDescent="0.3">
      <c r="A2211" s="116" t="s">
        <v>34</v>
      </c>
      <c r="B2211" s="113"/>
      <c r="C2211" s="114"/>
      <c r="D2211" s="115"/>
      <c r="E2211" s="116"/>
      <c r="F2211" s="117"/>
      <c r="G2211" s="118"/>
      <c r="H2211" s="117"/>
      <c r="I2211" s="119"/>
      <c r="J2211" s="119"/>
      <c r="K2211" s="119"/>
      <c r="L2211" s="229">
        <f>L2190+L2195+L2198+L2201+L2207</f>
        <v>0</v>
      </c>
      <c r="M2211" s="204"/>
    </row>
    <row r="2212" spans="1:16" s="74" customFormat="1" ht="18" customHeight="1" x14ac:dyDescent="0.25">
      <c r="A2212" s="276"/>
      <c r="B2212" s="123"/>
      <c r="C2212" s="124"/>
      <c r="D2212" s="277"/>
      <c r="E2212" s="276"/>
      <c r="F2212" s="123"/>
      <c r="G2212" s="276"/>
      <c r="H2212" s="123"/>
      <c r="I2212" s="277"/>
      <c r="J2212" s="277"/>
      <c r="K2212" s="277"/>
      <c r="L2212" s="230"/>
      <c r="M2212" s="205"/>
    </row>
    <row r="2213" spans="1:16" s="82" customFormat="1" ht="18" customHeight="1" x14ac:dyDescent="0.25">
      <c r="A2213" s="558" t="s">
        <v>18</v>
      </c>
      <c r="B2213" s="558"/>
      <c r="C2213" s="558"/>
      <c r="D2213" s="558"/>
      <c r="E2213" s="558"/>
      <c r="F2213" s="558"/>
      <c r="G2213" s="560" t="s">
        <v>19</v>
      </c>
      <c r="H2213" s="560"/>
      <c r="I2213" s="128"/>
      <c r="J2213" s="128"/>
      <c r="K2213" s="128"/>
      <c r="L2213" s="550" t="s">
        <v>20</v>
      </c>
      <c r="M2213" s="550"/>
    </row>
    <row r="2214" spans="1:16" s="82" customFormat="1" ht="18" customHeight="1" x14ac:dyDescent="0.25">
      <c r="B2214" s="83"/>
      <c r="C2214" s="84"/>
      <c r="D2214" s="502"/>
      <c r="E2214" s="122"/>
      <c r="F2214" s="130"/>
      <c r="G2214" s="131"/>
      <c r="H2214" s="130"/>
      <c r="K2214" s="200"/>
      <c r="L2214" s="231"/>
      <c r="M2214" s="130"/>
    </row>
    <row r="2215" spans="1:16" s="82" customFormat="1" ht="18" customHeight="1" x14ac:dyDescent="0.25">
      <c r="A2215" s="558" t="s">
        <v>1246</v>
      </c>
      <c r="B2215" s="558"/>
      <c r="C2215" s="558"/>
      <c r="D2215" s="558"/>
      <c r="E2215" s="558"/>
      <c r="F2215" s="558"/>
      <c r="G2215" s="559" t="s">
        <v>36</v>
      </c>
      <c r="H2215" s="559"/>
      <c r="I2215" s="279"/>
      <c r="J2215" s="279"/>
      <c r="L2215" s="559" t="s">
        <v>37</v>
      </c>
      <c r="M2215" s="559"/>
    </row>
    <row r="2216" spans="1:16" s="82" customFormat="1" ht="18" customHeight="1" x14ac:dyDescent="0.25">
      <c r="A2216" s="558" t="s">
        <v>1247</v>
      </c>
      <c r="B2216" s="558"/>
      <c r="C2216" s="558"/>
      <c r="D2216" s="558"/>
      <c r="E2216" s="558"/>
      <c r="F2216" s="558"/>
      <c r="G2216" s="550" t="s">
        <v>39</v>
      </c>
      <c r="H2216" s="550"/>
      <c r="I2216" s="278"/>
      <c r="J2216" s="278"/>
      <c r="L2216" s="550" t="s">
        <v>40</v>
      </c>
      <c r="M2216" s="550"/>
    </row>
    <row r="2237" spans="1:16" s="88" customFormat="1" ht="46.5" customHeight="1" x14ac:dyDescent="0.25">
      <c r="A2237" s="33" t="s">
        <v>2</v>
      </c>
      <c r="B2237" s="9" t="s">
        <v>3</v>
      </c>
      <c r="C2237" s="85" t="s">
        <v>4</v>
      </c>
      <c r="D2237" s="9" t="s">
        <v>5</v>
      </c>
      <c r="E2237" s="9" t="s">
        <v>6</v>
      </c>
      <c r="F2237" s="9" t="s">
        <v>7</v>
      </c>
      <c r="G2237" s="9" t="s">
        <v>8</v>
      </c>
      <c r="H2237" s="9" t="s">
        <v>9</v>
      </c>
      <c r="I2237" s="9" t="s">
        <v>22</v>
      </c>
      <c r="J2237" s="9" t="s">
        <v>10</v>
      </c>
      <c r="K2237" s="9" t="s">
        <v>11</v>
      </c>
      <c r="L2237" s="222" t="s">
        <v>12</v>
      </c>
      <c r="M2237" s="9" t="s">
        <v>13</v>
      </c>
    </row>
    <row r="2238" spans="1:16" s="74" customFormat="1" ht="12.75" customHeight="1" thickBot="1" x14ac:dyDescent="0.3">
      <c r="A2238" s="551" t="s">
        <v>26</v>
      </c>
      <c r="B2238" s="552"/>
      <c r="C2238" s="552"/>
      <c r="D2238" s="552"/>
      <c r="E2238" s="552"/>
      <c r="F2238" s="552"/>
      <c r="G2238" s="552"/>
      <c r="H2238" s="552"/>
      <c r="I2238" s="552"/>
      <c r="J2238" s="552"/>
      <c r="K2238" s="553"/>
      <c r="L2238" s="314">
        <f>SUM(L2239:L2241)</f>
        <v>116</v>
      </c>
      <c r="M2238" s="96"/>
      <c r="P2238" s="97"/>
    </row>
    <row r="2239" spans="1:16" s="74" customFormat="1" ht="27.75" customHeight="1" x14ac:dyDescent="0.25">
      <c r="A2239" s="69" t="s">
        <v>679</v>
      </c>
      <c r="B2239" s="99">
        <v>4</v>
      </c>
      <c r="C2239" s="100">
        <v>8</v>
      </c>
      <c r="D2239" s="142" t="s">
        <v>1145</v>
      </c>
      <c r="E2239" s="102"/>
      <c r="F2239" s="103" t="s">
        <v>684</v>
      </c>
      <c r="G2239" s="104" t="s">
        <v>1146</v>
      </c>
      <c r="H2239" s="96" t="s">
        <v>1147</v>
      </c>
      <c r="I2239" s="105">
        <v>43511</v>
      </c>
      <c r="J2239" s="105">
        <v>43511</v>
      </c>
      <c r="K2239" s="108">
        <v>1330</v>
      </c>
      <c r="L2239" s="247">
        <v>116</v>
      </c>
      <c r="M2239" s="103" t="s">
        <v>1127</v>
      </c>
      <c r="P2239" s="97"/>
    </row>
    <row r="2240" spans="1:16" s="74" customFormat="1" ht="12.75" customHeight="1" x14ac:dyDescent="0.25">
      <c r="A2240" s="69"/>
      <c r="B2240" s="99"/>
      <c r="C2240" s="100"/>
      <c r="D2240" s="142"/>
      <c r="E2240" s="102"/>
      <c r="F2240" s="103"/>
      <c r="G2240" s="143"/>
      <c r="H2240" s="96"/>
      <c r="I2240" s="105"/>
      <c r="J2240" s="105"/>
      <c r="K2240" s="108"/>
      <c r="L2240" s="247"/>
      <c r="M2240" s="103"/>
      <c r="P2240" s="97"/>
    </row>
    <row r="2241" spans="1:16" s="74" customFormat="1" ht="12.75" customHeight="1" thickBot="1" x14ac:dyDescent="0.3">
      <c r="A2241" s="116"/>
      <c r="B2241" s="99"/>
      <c r="C2241" s="100"/>
      <c r="D2241" s="142"/>
      <c r="E2241" s="102"/>
      <c r="F2241" s="103"/>
      <c r="G2241" s="143"/>
      <c r="H2241" s="96"/>
      <c r="I2241" s="105"/>
      <c r="J2241" s="105"/>
      <c r="K2241" s="108"/>
      <c r="L2241" s="247"/>
      <c r="M2241" s="103"/>
      <c r="P2241" s="97"/>
    </row>
  </sheetData>
  <mergeCells count="929">
    <mergeCell ref="H1650:H1651"/>
    <mergeCell ref="A2150:E2150"/>
    <mergeCell ref="A2096:K2096"/>
    <mergeCell ref="A1137:K1137"/>
    <mergeCell ref="A1132:K1132"/>
    <mergeCell ref="A504:K504"/>
    <mergeCell ref="A1380:K1380"/>
    <mergeCell ref="A1040:K1040"/>
    <mergeCell ref="A425:K425"/>
    <mergeCell ref="A1127:K1127"/>
    <mergeCell ref="A953:K953"/>
    <mergeCell ref="A912:F912"/>
    <mergeCell ref="G912:H912"/>
    <mergeCell ref="A1017:K1017"/>
    <mergeCell ref="A1060:F1060"/>
    <mergeCell ref="G1060:H1060"/>
    <mergeCell ref="A1082:F1082"/>
    <mergeCell ref="G1082:H1082"/>
    <mergeCell ref="A1113:K1113"/>
    <mergeCell ref="A1117:K1117"/>
    <mergeCell ref="A1121:K1121"/>
    <mergeCell ref="A990:K990"/>
    <mergeCell ref="A1224:E1224"/>
    <mergeCell ref="A1228:K1228"/>
    <mergeCell ref="A351:F351"/>
    <mergeCell ref="G351:H351"/>
    <mergeCell ref="A700:K700"/>
    <mergeCell ref="A971:K971"/>
    <mergeCell ref="A637:K637"/>
    <mergeCell ref="A963:K963"/>
    <mergeCell ref="A687:K687"/>
    <mergeCell ref="A683:K683"/>
    <mergeCell ref="A680:K680"/>
    <mergeCell ref="A669:K669"/>
    <mergeCell ref="A662:K662"/>
    <mergeCell ref="A648:K648"/>
    <mergeCell ref="A396:K396"/>
    <mergeCell ref="A435:K435"/>
    <mergeCell ref="A570:K570"/>
    <mergeCell ref="A705:K705"/>
    <mergeCell ref="A707:K707"/>
    <mergeCell ref="A380:K380"/>
    <mergeCell ref="A440:F440"/>
    <mergeCell ref="G440:H440"/>
    <mergeCell ref="E671:F671"/>
    <mergeCell ref="A928:K928"/>
    <mergeCell ref="A935:K935"/>
    <mergeCell ref="A948:K948"/>
    <mergeCell ref="A432:K432"/>
    <mergeCell ref="A393:K393"/>
    <mergeCell ref="A523:E523"/>
    <mergeCell ref="A527:K527"/>
    <mergeCell ref="A530:K530"/>
    <mergeCell ref="A384:K384"/>
    <mergeCell ref="A427:K427"/>
    <mergeCell ref="A452:K452"/>
    <mergeCell ref="A457:K457"/>
    <mergeCell ref="A462:K462"/>
    <mergeCell ref="A443:F443"/>
    <mergeCell ref="G443:H443"/>
    <mergeCell ref="L250:M250"/>
    <mergeCell ref="A160:E160"/>
    <mergeCell ref="A164:K164"/>
    <mergeCell ref="A172:K172"/>
    <mergeCell ref="A185:K185"/>
    <mergeCell ref="A199:K199"/>
    <mergeCell ref="A248:F248"/>
    <mergeCell ref="G248:H248"/>
    <mergeCell ref="L248:M248"/>
    <mergeCell ref="A250:F250"/>
    <mergeCell ref="G250:H250"/>
    <mergeCell ref="A210:K210"/>
    <mergeCell ref="A231:K231"/>
    <mergeCell ref="A234:K234"/>
    <mergeCell ref="A223:K223"/>
    <mergeCell ref="L157:M157"/>
    <mergeCell ref="A158:F158"/>
    <mergeCell ref="G158:H158"/>
    <mergeCell ref="L158:M158"/>
    <mergeCell ref="A155:F155"/>
    <mergeCell ref="G155:H155"/>
    <mergeCell ref="L155:M155"/>
    <mergeCell ref="A82:K82"/>
    <mergeCell ref="A90:K90"/>
    <mergeCell ref="A96:K96"/>
    <mergeCell ref="A102:K102"/>
    <mergeCell ref="A110:K110"/>
    <mergeCell ref="A116:K116"/>
    <mergeCell ref="A132:K132"/>
    <mergeCell ref="A136:K136"/>
    <mergeCell ref="A139:K139"/>
    <mergeCell ref="A157:F157"/>
    <mergeCell ref="G157:H157"/>
    <mergeCell ref="L55:M55"/>
    <mergeCell ref="A78:E78"/>
    <mergeCell ref="A54:F54"/>
    <mergeCell ref="G54:H54"/>
    <mergeCell ref="L54:M54"/>
    <mergeCell ref="A24:K24"/>
    <mergeCell ref="A1:E1"/>
    <mergeCell ref="A5:K5"/>
    <mergeCell ref="A10:K10"/>
    <mergeCell ref="A18:K18"/>
    <mergeCell ref="A52:F52"/>
    <mergeCell ref="G52:H52"/>
    <mergeCell ref="L52:M52"/>
    <mergeCell ref="A28:K28"/>
    <mergeCell ref="A32:K32"/>
    <mergeCell ref="A30:K30"/>
    <mergeCell ref="A55:F55"/>
    <mergeCell ref="G55:H55"/>
    <mergeCell ref="A36:K36"/>
    <mergeCell ref="A38:K38"/>
    <mergeCell ref="A41:K41"/>
    <mergeCell ref="L271:M271"/>
    <mergeCell ref="A251:F251"/>
    <mergeCell ref="G251:H251"/>
    <mergeCell ref="L251:M251"/>
    <mergeCell ref="A253:E253"/>
    <mergeCell ref="A273:F273"/>
    <mergeCell ref="G273:H273"/>
    <mergeCell ref="L273:M273"/>
    <mergeCell ref="A274:F274"/>
    <mergeCell ref="G274:H274"/>
    <mergeCell ref="L274:M274"/>
    <mergeCell ref="A257:K257"/>
    <mergeCell ref="A259:K259"/>
    <mergeCell ref="A271:F271"/>
    <mergeCell ref="G271:H271"/>
    <mergeCell ref="A265:K265"/>
    <mergeCell ref="L348:M348"/>
    <mergeCell ref="A350:F350"/>
    <mergeCell ref="G350:H350"/>
    <mergeCell ref="L350:M350"/>
    <mergeCell ref="A306:K306"/>
    <mergeCell ref="A276:E276"/>
    <mergeCell ref="A280:K280"/>
    <mergeCell ref="A285:K285"/>
    <mergeCell ref="A292:K292"/>
    <mergeCell ref="A300:K300"/>
    <mergeCell ref="A314:K314"/>
    <mergeCell ref="A348:F348"/>
    <mergeCell ref="G348:H348"/>
    <mergeCell ref="A331:K331"/>
    <mergeCell ref="A334:K334"/>
    <mergeCell ref="A324:K324"/>
    <mergeCell ref="L440:M440"/>
    <mergeCell ref="A442:F442"/>
    <mergeCell ref="G442:H442"/>
    <mergeCell ref="L442:M442"/>
    <mergeCell ref="L351:M351"/>
    <mergeCell ref="A407:E407"/>
    <mergeCell ref="A411:K411"/>
    <mergeCell ref="A356:K356"/>
    <mergeCell ref="A361:K361"/>
    <mergeCell ref="A364:K364"/>
    <mergeCell ref="A403:F403"/>
    <mergeCell ref="G403:H403"/>
    <mergeCell ref="L403:M403"/>
    <mergeCell ref="A405:F405"/>
    <mergeCell ref="G405:H405"/>
    <mergeCell ref="L405:M405"/>
    <mergeCell ref="A406:F406"/>
    <mergeCell ref="G406:H406"/>
    <mergeCell ref="L406:M406"/>
    <mergeCell ref="A352:E352"/>
    <mergeCell ref="A369:K369"/>
    <mergeCell ref="A420:K420"/>
    <mergeCell ref="A423:K423"/>
    <mergeCell ref="A390:K390"/>
    <mergeCell ref="L475:M475"/>
    <mergeCell ref="A477:F477"/>
    <mergeCell ref="G477:H477"/>
    <mergeCell ref="L477:M477"/>
    <mergeCell ref="L443:M443"/>
    <mergeCell ref="A445:E445"/>
    <mergeCell ref="A449:K449"/>
    <mergeCell ref="A518:F518"/>
    <mergeCell ref="G518:H518"/>
    <mergeCell ref="L518:M518"/>
    <mergeCell ref="A486:K486"/>
    <mergeCell ref="A490:K490"/>
    <mergeCell ref="A498:K498"/>
    <mergeCell ref="L478:M478"/>
    <mergeCell ref="A480:E480"/>
    <mergeCell ref="A484:K484"/>
    <mergeCell ref="A501:K501"/>
    <mergeCell ref="A478:F478"/>
    <mergeCell ref="A475:F475"/>
    <mergeCell ref="G475:H475"/>
    <mergeCell ref="A506:K506"/>
    <mergeCell ref="A509:K509"/>
    <mergeCell ref="G478:H478"/>
    <mergeCell ref="A468:K468"/>
    <mergeCell ref="L581:M581"/>
    <mergeCell ref="A583:E583"/>
    <mergeCell ref="A587:K587"/>
    <mergeCell ref="L520:M520"/>
    <mergeCell ref="A521:F521"/>
    <mergeCell ref="G521:H521"/>
    <mergeCell ref="L521:M521"/>
    <mergeCell ref="A589:K589"/>
    <mergeCell ref="A578:F578"/>
    <mergeCell ref="G578:H578"/>
    <mergeCell ref="L578:M578"/>
    <mergeCell ref="A580:F580"/>
    <mergeCell ref="G580:H580"/>
    <mergeCell ref="L580:M580"/>
    <mergeCell ref="A551:K551"/>
    <mergeCell ref="A564:K564"/>
    <mergeCell ref="A561:K561"/>
    <mergeCell ref="A538:K538"/>
    <mergeCell ref="A545:K545"/>
    <mergeCell ref="A520:F520"/>
    <mergeCell ref="G520:H520"/>
    <mergeCell ref="A581:F581"/>
    <mergeCell ref="G581:H581"/>
    <mergeCell ref="A567:K567"/>
    <mergeCell ref="L604:M604"/>
    <mergeCell ref="A606:E606"/>
    <mergeCell ref="A610:K610"/>
    <mergeCell ref="A615:K615"/>
    <mergeCell ref="A597:K597"/>
    <mergeCell ref="A601:F601"/>
    <mergeCell ref="G601:H601"/>
    <mergeCell ref="L601:M601"/>
    <mergeCell ref="A603:F603"/>
    <mergeCell ref="G603:H603"/>
    <mergeCell ref="L603:M603"/>
    <mergeCell ref="A604:F604"/>
    <mergeCell ref="G604:H604"/>
    <mergeCell ref="L631:M631"/>
    <mergeCell ref="A633:E633"/>
    <mergeCell ref="A624:K624"/>
    <mergeCell ref="A628:F628"/>
    <mergeCell ref="G628:H628"/>
    <mergeCell ref="L628:M628"/>
    <mergeCell ref="A630:F630"/>
    <mergeCell ref="G630:H630"/>
    <mergeCell ref="L630:M630"/>
    <mergeCell ref="A631:F631"/>
    <mergeCell ref="G631:H631"/>
    <mergeCell ref="L717:M717"/>
    <mergeCell ref="A719:F719"/>
    <mergeCell ref="G719:H719"/>
    <mergeCell ref="L719:M719"/>
    <mergeCell ref="A736:K736"/>
    <mergeCell ref="A740:F740"/>
    <mergeCell ref="G740:H740"/>
    <mergeCell ref="L740:M740"/>
    <mergeCell ref="A742:F742"/>
    <mergeCell ref="G742:H742"/>
    <mergeCell ref="L742:M742"/>
    <mergeCell ref="A720:F720"/>
    <mergeCell ref="G720:H720"/>
    <mergeCell ref="L720:M720"/>
    <mergeCell ref="A722:E722"/>
    <mergeCell ref="A726:K726"/>
    <mergeCell ref="A728:K728"/>
    <mergeCell ref="G717:H717"/>
    <mergeCell ref="A717:F717"/>
    <mergeCell ref="L743:M743"/>
    <mergeCell ref="A745:E745"/>
    <mergeCell ref="A820:F820"/>
    <mergeCell ref="G820:H820"/>
    <mergeCell ref="L820:M820"/>
    <mergeCell ref="A821:F821"/>
    <mergeCell ref="G821:H821"/>
    <mergeCell ref="L821:M821"/>
    <mergeCell ref="A818:F818"/>
    <mergeCell ref="G818:H818"/>
    <mergeCell ref="L818:M818"/>
    <mergeCell ref="A749:K749"/>
    <mergeCell ref="A756:K756"/>
    <mergeCell ref="A761:K761"/>
    <mergeCell ref="A769:K769"/>
    <mergeCell ref="A743:F743"/>
    <mergeCell ref="G743:H743"/>
    <mergeCell ref="A781:K781"/>
    <mergeCell ref="A787:K787"/>
    <mergeCell ref="A802:K802"/>
    <mergeCell ref="A805:K805"/>
    <mergeCell ref="L892:M892"/>
    <mergeCell ref="A894:F894"/>
    <mergeCell ref="G894:H894"/>
    <mergeCell ref="L894:M894"/>
    <mergeCell ref="A839:K839"/>
    <mergeCell ref="A823:E823"/>
    <mergeCell ref="A827:K827"/>
    <mergeCell ref="A832:K832"/>
    <mergeCell ref="A856:K856"/>
    <mergeCell ref="G892:H892"/>
    <mergeCell ref="A892:F892"/>
    <mergeCell ref="A859:K859"/>
    <mergeCell ref="A849:K849"/>
    <mergeCell ref="A869:K869"/>
    <mergeCell ref="A872:K872"/>
    <mergeCell ref="A876:K876"/>
    <mergeCell ref="L909:M909"/>
    <mergeCell ref="A911:F911"/>
    <mergeCell ref="G911:H911"/>
    <mergeCell ref="L911:M911"/>
    <mergeCell ref="A895:F895"/>
    <mergeCell ref="G895:H895"/>
    <mergeCell ref="L895:M895"/>
    <mergeCell ref="A897:E897"/>
    <mergeCell ref="A901:K901"/>
    <mergeCell ref="A903:K903"/>
    <mergeCell ref="G909:H909"/>
    <mergeCell ref="A909:F909"/>
    <mergeCell ref="A905:K905"/>
    <mergeCell ref="L912:M912"/>
    <mergeCell ref="A914:E914"/>
    <mergeCell ref="A918:K918"/>
    <mergeCell ref="A1003:F1003"/>
    <mergeCell ref="G1003:H1003"/>
    <mergeCell ref="L1003:M1003"/>
    <mergeCell ref="A1005:E1005"/>
    <mergeCell ref="A1009:K1009"/>
    <mergeCell ref="A1000:F1000"/>
    <mergeCell ref="G1000:H1000"/>
    <mergeCell ref="L1000:M1000"/>
    <mergeCell ref="A1002:F1002"/>
    <mergeCell ref="G1002:H1002"/>
    <mergeCell ref="L1002:M1002"/>
    <mergeCell ref="A979:K979"/>
    <mergeCell ref="A984:K984"/>
    <mergeCell ref="L1060:M1060"/>
    <mergeCell ref="A1062:F1062"/>
    <mergeCell ref="G1062:H1062"/>
    <mergeCell ref="L1062:M1062"/>
    <mergeCell ref="A1023:K1023"/>
    <mergeCell ref="A1035:K1035"/>
    <mergeCell ref="A1076:K1076"/>
    <mergeCell ref="A1080:F1080"/>
    <mergeCell ref="G1080:H1080"/>
    <mergeCell ref="L1080:M1080"/>
    <mergeCell ref="A1047:K1047"/>
    <mergeCell ref="A1050:K1050"/>
    <mergeCell ref="L1082:M1082"/>
    <mergeCell ref="A1063:F1063"/>
    <mergeCell ref="G1063:H1063"/>
    <mergeCell ref="L1063:M1063"/>
    <mergeCell ref="A1065:E1065"/>
    <mergeCell ref="A1069:K1069"/>
    <mergeCell ref="A1074:K1074"/>
    <mergeCell ref="A1104:K1104"/>
    <mergeCell ref="A1108:K1108"/>
    <mergeCell ref="A1083:F1083"/>
    <mergeCell ref="G1083:H1083"/>
    <mergeCell ref="L1083:M1083"/>
    <mergeCell ref="A1085:E1085"/>
    <mergeCell ref="A1089:K1089"/>
    <mergeCell ref="A1097:K1097"/>
    <mergeCell ref="L1148:M1148"/>
    <mergeCell ref="A1150:E1150"/>
    <mergeCell ref="A1154:K1154"/>
    <mergeCell ref="A1156:K1156"/>
    <mergeCell ref="A1145:F1145"/>
    <mergeCell ref="G1145:H1145"/>
    <mergeCell ref="L1145:M1145"/>
    <mergeCell ref="A1147:F1147"/>
    <mergeCell ref="G1147:H1147"/>
    <mergeCell ref="L1147:M1147"/>
    <mergeCell ref="A1148:F1148"/>
    <mergeCell ref="G1148:H1148"/>
    <mergeCell ref="L1165:M1165"/>
    <mergeCell ref="A1167:E1167"/>
    <mergeCell ref="A1171:K1171"/>
    <mergeCell ref="A1173:K1173"/>
    <mergeCell ref="A1158:K1158"/>
    <mergeCell ref="A1162:F1162"/>
    <mergeCell ref="G1162:H1162"/>
    <mergeCell ref="L1162:M1162"/>
    <mergeCell ref="A1164:F1164"/>
    <mergeCell ref="G1164:H1164"/>
    <mergeCell ref="L1164:M1164"/>
    <mergeCell ref="A1165:F1165"/>
    <mergeCell ref="G1165:H1165"/>
    <mergeCell ref="L1181:M1181"/>
    <mergeCell ref="A1182:F1182"/>
    <mergeCell ref="G1182:H1182"/>
    <mergeCell ref="L1182:M1182"/>
    <mergeCell ref="A1175:K1175"/>
    <mergeCell ref="A1179:F1179"/>
    <mergeCell ref="G1179:H1179"/>
    <mergeCell ref="L1179:M1179"/>
    <mergeCell ref="L1221:M1221"/>
    <mergeCell ref="A1181:F1181"/>
    <mergeCell ref="G1181:H1181"/>
    <mergeCell ref="A1212:K1212"/>
    <mergeCell ref="A1195:K1195"/>
    <mergeCell ref="A1219:F1219"/>
    <mergeCell ref="G1219:H1219"/>
    <mergeCell ref="L1219:M1219"/>
    <mergeCell ref="A1184:E1184"/>
    <mergeCell ref="A1188:K1188"/>
    <mergeCell ref="A1193:K1193"/>
    <mergeCell ref="A1203:K1203"/>
    <mergeCell ref="A1205:K1205"/>
    <mergeCell ref="A1207:K1207"/>
    <mergeCell ref="A1234:K1234"/>
    <mergeCell ref="A1236:K1236"/>
    <mergeCell ref="A1221:F1221"/>
    <mergeCell ref="G1221:H1221"/>
    <mergeCell ref="G1222:H1222"/>
    <mergeCell ref="A1253:K1253"/>
    <mergeCell ref="L1222:M1222"/>
    <mergeCell ref="A1222:F1222"/>
    <mergeCell ref="A1266:E1266"/>
    <mergeCell ref="A1270:K1270"/>
    <mergeCell ref="A1272:K1272"/>
    <mergeCell ref="A1276:K1276"/>
    <mergeCell ref="L1261:M1261"/>
    <mergeCell ref="A1263:F1263"/>
    <mergeCell ref="G1263:H1263"/>
    <mergeCell ref="L1263:M1263"/>
    <mergeCell ref="A1264:F1264"/>
    <mergeCell ref="G1264:H1264"/>
    <mergeCell ref="L1264:M1264"/>
    <mergeCell ref="A1261:F1261"/>
    <mergeCell ref="G1261:H1261"/>
    <mergeCell ref="A1286:F1286"/>
    <mergeCell ref="G1286:H1286"/>
    <mergeCell ref="L1286:M1286"/>
    <mergeCell ref="A1288:E1288"/>
    <mergeCell ref="A1292:K1292"/>
    <mergeCell ref="A1294:K1294"/>
    <mergeCell ref="A1283:F1283"/>
    <mergeCell ref="G1283:H1283"/>
    <mergeCell ref="L1283:M1283"/>
    <mergeCell ref="A1285:F1285"/>
    <mergeCell ref="G1285:H1285"/>
    <mergeCell ref="L1285:M1285"/>
    <mergeCell ref="A1303:F1303"/>
    <mergeCell ref="G1303:H1303"/>
    <mergeCell ref="L1303:M1303"/>
    <mergeCell ref="A1305:E1305"/>
    <mergeCell ref="A1296:K1296"/>
    <mergeCell ref="A1300:F1300"/>
    <mergeCell ref="G1300:H1300"/>
    <mergeCell ref="L1300:M1300"/>
    <mergeCell ref="A1302:F1302"/>
    <mergeCell ref="G1302:H1302"/>
    <mergeCell ref="L1302:M1302"/>
    <mergeCell ref="A1330:F1330"/>
    <mergeCell ref="G1330:H1330"/>
    <mergeCell ref="L1330:M1330"/>
    <mergeCell ref="A1332:F1332"/>
    <mergeCell ref="G1332:H1332"/>
    <mergeCell ref="L1332:M1332"/>
    <mergeCell ref="A1309:K1309"/>
    <mergeCell ref="A1314:K1314"/>
    <mergeCell ref="A1318:K1318"/>
    <mergeCell ref="A1320:K1320"/>
    <mergeCell ref="A1343:K1343"/>
    <mergeCell ref="A1347:F1347"/>
    <mergeCell ref="G1347:H1347"/>
    <mergeCell ref="A1333:F1333"/>
    <mergeCell ref="G1333:H1333"/>
    <mergeCell ref="L1333:M1333"/>
    <mergeCell ref="A1335:E1335"/>
    <mergeCell ref="A1339:K1339"/>
    <mergeCell ref="A1341:K1341"/>
    <mergeCell ref="L1347:M1347"/>
    <mergeCell ref="A1349:F1349"/>
    <mergeCell ref="G1349:H1349"/>
    <mergeCell ref="L1349:M1349"/>
    <mergeCell ref="A1350:F1350"/>
    <mergeCell ref="G1350:H1350"/>
    <mergeCell ref="L1350:M1350"/>
    <mergeCell ref="A1352:E1352"/>
    <mergeCell ref="A1356:K1356"/>
    <mergeCell ref="L1386:M1386"/>
    <mergeCell ref="A1388:F1388"/>
    <mergeCell ref="G1388:H1388"/>
    <mergeCell ref="L1388:M1388"/>
    <mergeCell ref="A1389:F1389"/>
    <mergeCell ref="G1389:H1389"/>
    <mergeCell ref="L1389:M1389"/>
    <mergeCell ref="A1371:K1371"/>
    <mergeCell ref="A1386:F1386"/>
    <mergeCell ref="G1386:H1386"/>
    <mergeCell ref="A1374:K1374"/>
    <mergeCell ref="L1404:M1404"/>
    <mergeCell ref="A1406:F1406"/>
    <mergeCell ref="G1406:H1406"/>
    <mergeCell ref="L1406:M1406"/>
    <mergeCell ref="A1407:F1407"/>
    <mergeCell ref="G1407:H1407"/>
    <mergeCell ref="L1407:M1407"/>
    <mergeCell ref="A1391:E1391"/>
    <mergeCell ref="A1395:K1395"/>
    <mergeCell ref="A1397:K1397"/>
    <mergeCell ref="A1400:K1400"/>
    <mergeCell ref="A1404:F1404"/>
    <mergeCell ref="G1404:H1404"/>
    <mergeCell ref="L1450:M1450"/>
    <mergeCell ref="A1452:F1452"/>
    <mergeCell ref="G1452:H1452"/>
    <mergeCell ref="L1452:M1452"/>
    <mergeCell ref="A1453:F1453"/>
    <mergeCell ref="G1453:H1453"/>
    <mergeCell ref="L1453:M1453"/>
    <mergeCell ref="A1478:K1478"/>
    <mergeCell ref="A1409:E1409"/>
    <mergeCell ref="A1419:K1419"/>
    <mergeCell ref="A1413:K1413"/>
    <mergeCell ref="A1450:F1450"/>
    <mergeCell ref="G1450:H1450"/>
    <mergeCell ref="A1426:K1426"/>
    <mergeCell ref="A1437:K1437"/>
    <mergeCell ref="A1455:E1455"/>
    <mergeCell ref="A1459:K1459"/>
    <mergeCell ref="A1462:K1462"/>
    <mergeCell ref="A1465:K1465"/>
    <mergeCell ref="A1471:K1471"/>
    <mergeCell ref="A1441:K1441"/>
    <mergeCell ref="L1487:M1487"/>
    <mergeCell ref="A1489:F1489"/>
    <mergeCell ref="G1489:H1489"/>
    <mergeCell ref="L1489:M1489"/>
    <mergeCell ref="A1490:F1490"/>
    <mergeCell ref="G1490:H1490"/>
    <mergeCell ref="L1490:M1490"/>
    <mergeCell ref="A1487:F1487"/>
    <mergeCell ref="G1487:H1487"/>
    <mergeCell ref="L1504:M1504"/>
    <mergeCell ref="A1506:F1506"/>
    <mergeCell ref="G1506:H1506"/>
    <mergeCell ref="L1506:M1506"/>
    <mergeCell ref="A1507:F1507"/>
    <mergeCell ref="G1507:H1507"/>
    <mergeCell ref="L1507:M1507"/>
    <mergeCell ref="A1492:E1492"/>
    <mergeCell ref="A1496:K1496"/>
    <mergeCell ref="A1498:K1498"/>
    <mergeCell ref="A1500:K1500"/>
    <mergeCell ref="A1504:F1504"/>
    <mergeCell ref="G1504:H1504"/>
    <mergeCell ref="L1538:M1538"/>
    <mergeCell ref="A1540:F1540"/>
    <mergeCell ref="G1540:H1540"/>
    <mergeCell ref="L1540:M1540"/>
    <mergeCell ref="A1541:F1541"/>
    <mergeCell ref="G1541:H1541"/>
    <mergeCell ref="L1541:M1541"/>
    <mergeCell ref="A1538:F1538"/>
    <mergeCell ref="G1538:H1538"/>
    <mergeCell ref="L1562:M1562"/>
    <mergeCell ref="A1564:F1564"/>
    <mergeCell ref="G1564:H1564"/>
    <mergeCell ref="L1564:M1564"/>
    <mergeCell ref="A1558:K1558"/>
    <mergeCell ref="A1543:E1543"/>
    <mergeCell ref="A1547:K1547"/>
    <mergeCell ref="A1550:K1550"/>
    <mergeCell ref="A1554:K1554"/>
    <mergeCell ref="L1565:M1565"/>
    <mergeCell ref="A1588:E1588"/>
    <mergeCell ref="A1592:K1592"/>
    <mergeCell ref="A1594:K1594"/>
    <mergeCell ref="A1566:E1566"/>
    <mergeCell ref="A1570:K1570"/>
    <mergeCell ref="A1584:F1584"/>
    <mergeCell ref="G1584:H1584"/>
    <mergeCell ref="L1584:M1584"/>
    <mergeCell ref="A1586:F1586"/>
    <mergeCell ref="G1586:H1586"/>
    <mergeCell ref="L1586:M1586"/>
    <mergeCell ref="A1587:F1587"/>
    <mergeCell ref="G1587:H1587"/>
    <mergeCell ref="L1587:M1587"/>
    <mergeCell ref="A1572:K1572"/>
    <mergeCell ref="L1631:M1631"/>
    <mergeCell ref="A1633:F1633"/>
    <mergeCell ref="G1633:H1633"/>
    <mergeCell ref="L1633:M1633"/>
    <mergeCell ref="A1634:F1634"/>
    <mergeCell ref="G1634:H1634"/>
    <mergeCell ref="L1603:M1603"/>
    <mergeCell ref="A1605:E1605"/>
    <mergeCell ref="A1596:K1596"/>
    <mergeCell ref="A1600:F1600"/>
    <mergeCell ref="G1600:H1600"/>
    <mergeCell ref="L1600:M1600"/>
    <mergeCell ref="A1602:F1602"/>
    <mergeCell ref="G1602:H1602"/>
    <mergeCell ref="L1602:M1602"/>
    <mergeCell ref="A1603:F1603"/>
    <mergeCell ref="L1678:M1678"/>
    <mergeCell ref="A1680:E1680"/>
    <mergeCell ref="A1675:F1675"/>
    <mergeCell ref="G1675:H1675"/>
    <mergeCell ref="L1675:M1675"/>
    <mergeCell ref="A1677:F1677"/>
    <mergeCell ref="G1677:H1677"/>
    <mergeCell ref="L1677:M1677"/>
    <mergeCell ref="A1678:F1678"/>
    <mergeCell ref="G1678:H1678"/>
    <mergeCell ref="L1750:M1750"/>
    <mergeCell ref="A1752:E1752"/>
    <mergeCell ref="A1756:K1756"/>
    <mergeCell ref="A1758:K1758"/>
    <mergeCell ref="A1747:F1747"/>
    <mergeCell ref="G1747:H1747"/>
    <mergeCell ref="L1747:M1747"/>
    <mergeCell ref="A1749:F1749"/>
    <mergeCell ref="G1749:H1749"/>
    <mergeCell ref="L1749:M1749"/>
    <mergeCell ref="L1767:M1767"/>
    <mergeCell ref="A1769:E1769"/>
    <mergeCell ref="A1773:K1773"/>
    <mergeCell ref="A1775:K1775"/>
    <mergeCell ref="A1760:K1760"/>
    <mergeCell ref="A1764:F1764"/>
    <mergeCell ref="G1764:H1764"/>
    <mergeCell ref="L1764:M1764"/>
    <mergeCell ref="A1766:F1766"/>
    <mergeCell ref="G1766:H1766"/>
    <mergeCell ref="L1766:M1766"/>
    <mergeCell ref="A1767:F1767"/>
    <mergeCell ref="L1784:M1784"/>
    <mergeCell ref="A1786:E1786"/>
    <mergeCell ref="A1790:K1790"/>
    <mergeCell ref="A1795:K1795"/>
    <mergeCell ref="A1777:K1777"/>
    <mergeCell ref="A1781:F1781"/>
    <mergeCell ref="G1781:H1781"/>
    <mergeCell ref="L1781:M1781"/>
    <mergeCell ref="A1783:F1783"/>
    <mergeCell ref="G1783:H1783"/>
    <mergeCell ref="L1783:M1783"/>
    <mergeCell ref="G1784:H1784"/>
    <mergeCell ref="A1784:F1784"/>
    <mergeCell ref="L1804:M1804"/>
    <mergeCell ref="A1806:E1806"/>
    <mergeCell ref="A1810:K1810"/>
    <mergeCell ref="A1797:K1797"/>
    <mergeCell ref="A1801:F1801"/>
    <mergeCell ref="G1801:H1801"/>
    <mergeCell ref="L1801:M1801"/>
    <mergeCell ref="A1803:F1803"/>
    <mergeCell ref="G1803:H1803"/>
    <mergeCell ref="L1803:M1803"/>
    <mergeCell ref="G1804:H1804"/>
    <mergeCell ref="L1887:M1887"/>
    <mergeCell ref="A1889:F1889"/>
    <mergeCell ref="G1889:H1889"/>
    <mergeCell ref="L1889:M1889"/>
    <mergeCell ref="L1873:M1873"/>
    <mergeCell ref="A1875:E1875"/>
    <mergeCell ref="A1879:K1879"/>
    <mergeCell ref="A1881:K1881"/>
    <mergeCell ref="A1870:F1870"/>
    <mergeCell ref="G1870:H1870"/>
    <mergeCell ref="L1870:M1870"/>
    <mergeCell ref="A1872:F1872"/>
    <mergeCell ref="G1872:H1872"/>
    <mergeCell ref="L1872:M1872"/>
    <mergeCell ref="A1883:K1883"/>
    <mergeCell ref="A1887:F1887"/>
    <mergeCell ref="G1887:H1887"/>
    <mergeCell ref="A1873:F1873"/>
    <mergeCell ref="G1873:H1873"/>
    <mergeCell ref="L1917:M1917"/>
    <mergeCell ref="A1919:F1919"/>
    <mergeCell ref="G1919:H1919"/>
    <mergeCell ref="L1919:M1919"/>
    <mergeCell ref="A1902:K1902"/>
    <mergeCell ref="A1908:K1908"/>
    <mergeCell ref="L1890:M1890"/>
    <mergeCell ref="A1892:E1892"/>
    <mergeCell ref="A1896:K1896"/>
    <mergeCell ref="A1898:K1898"/>
    <mergeCell ref="A1917:F1917"/>
    <mergeCell ref="G1917:H1917"/>
    <mergeCell ref="A1890:F1890"/>
    <mergeCell ref="G1890:H1890"/>
    <mergeCell ref="L1954:M1954"/>
    <mergeCell ref="A1956:F1956"/>
    <mergeCell ref="G1956:H1956"/>
    <mergeCell ref="L1956:M1956"/>
    <mergeCell ref="A1938:K1938"/>
    <mergeCell ref="A1950:K1950"/>
    <mergeCell ref="L1920:M1920"/>
    <mergeCell ref="A1922:E1922"/>
    <mergeCell ref="A1926:K1926"/>
    <mergeCell ref="A1933:K1933"/>
    <mergeCell ref="A1954:F1954"/>
    <mergeCell ref="G1954:H1954"/>
    <mergeCell ref="A1944:K1944"/>
    <mergeCell ref="A1920:F1920"/>
    <mergeCell ref="G1920:H1920"/>
    <mergeCell ref="L1971:M1971"/>
    <mergeCell ref="A1973:F1973"/>
    <mergeCell ref="G1973:H1973"/>
    <mergeCell ref="L1973:M1973"/>
    <mergeCell ref="A1957:F1957"/>
    <mergeCell ref="G1957:H1957"/>
    <mergeCell ref="L1957:M1957"/>
    <mergeCell ref="A1959:E1959"/>
    <mergeCell ref="A1963:K1963"/>
    <mergeCell ref="A1965:K1965"/>
    <mergeCell ref="A1971:F1971"/>
    <mergeCell ref="A1967:K1967"/>
    <mergeCell ref="G1971:H1971"/>
    <mergeCell ref="L1988:M1988"/>
    <mergeCell ref="A1990:F1990"/>
    <mergeCell ref="G1990:H1990"/>
    <mergeCell ref="L1990:M1990"/>
    <mergeCell ref="A1974:F1974"/>
    <mergeCell ref="G1974:H1974"/>
    <mergeCell ref="L1974:M1974"/>
    <mergeCell ref="A1976:E1976"/>
    <mergeCell ref="A1980:K1980"/>
    <mergeCell ref="A1982:K1982"/>
    <mergeCell ref="L2007:M2007"/>
    <mergeCell ref="A2008:F2008"/>
    <mergeCell ref="G2008:H2008"/>
    <mergeCell ref="L2008:M2008"/>
    <mergeCell ref="A2005:F2005"/>
    <mergeCell ref="G2005:H2005"/>
    <mergeCell ref="L2005:M2005"/>
    <mergeCell ref="A2001:K2001"/>
    <mergeCell ref="A1991:F1991"/>
    <mergeCell ref="G1991:H1991"/>
    <mergeCell ref="L1991:M1991"/>
    <mergeCell ref="A1993:E1993"/>
    <mergeCell ref="A1997:K1997"/>
    <mergeCell ref="A1999:K1999"/>
    <mergeCell ref="A2033:K2033"/>
    <mergeCell ref="A2041:F2041"/>
    <mergeCell ref="G2041:H2041"/>
    <mergeCell ref="L2041:M2041"/>
    <mergeCell ref="A2043:F2043"/>
    <mergeCell ref="G2043:H2043"/>
    <mergeCell ref="L2043:M2043"/>
    <mergeCell ref="A2044:F2044"/>
    <mergeCell ref="G2044:H2044"/>
    <mergeCell ref="A2035:K2035"/>
    <mergeCell ref="A2045:E2045"/>
    <mergeCell ref="A2049:K2049"/>
    <mergeCell ref="A2051:K2051"/>
    <mergeCell ref="A2055:K2055"/>
    <mergeCell ref="A2059:K2059"/>
    <mergeCell ref="A2063:K2063"/>
    <mergeCell ref="A2074:F2074"/>
    <mergeCell ref="G2074:H2074"/>
    <mergeCell ref="L2044:M2044"/>
    <mergeCell ref="A2065:K2065"/>
    <mergeCell ref="L2149:M2149"/>
    <mergeCell ref="A2132:E2132"/>
    <mergeCell ref="A2136:K2136"/>
    <mergeCell ref="A2138:K2138"/>
    <mergeCell ref="A2140:K2140"/>
    <mergeCell ref="A2146:F2146"/>
    <mergeCell ref="G2146:H2146"/>
    <mergeCell ref="L2146:M2146"/>
    <mergeCell ref="A2148:F2148"/>
    <mergeCell ref="G2148:H2148"/>
    <mergeCell ref="L2148:M2148"/>
    <mergeCell ref="A2149:F2149"/>
    <mergeCell ref="G2149:H2149"/>
    <mergeCell ref="L2103:M2103"/>
    <mergeCell ref="A2105:F2105"/>
    <mergeCell ref="G2105:H2105"/>
    <mergeCell ref="L2105:M2105"/>
    <mergeCell ref="A2106:F2106"/>
    <mergeCell ref="G2106:H2106"/>
    <mergeCell ref="L2106:M2106"/>
    <mergeCell ref="A2009:E2009"/>
    <mergeCell ref="A2013:K2013"/>
    <mergeCell ref="A2079:E2079"/>
    <mergeCell ref="A2083:K2083"/>
    <mergeCell ref="A2087:K2087"/>
    <mergeCell ref="A2089:K2089"/>
    <mergeCell ref="A2091:K2091"/>
    <mergeCell ref="A2093:K2093"/>
    <mergeCell ref="A2103:F2103"/>
    <mergeCell ref="G2103:H2103"/>
    <mergeCell ref="L2074:M2074"/>
    <mergeCell ref="A2076:F2076"/>
    <mergeCell ref="G2076:H2076"/>
    <mergeCell ref="L2076:M2076"/>
    <mergeCell ref="A2077:F2077"/>
    <mergeCell ref="G2077:H2077"/>
    <mergeCell ref="L2077:M2077"/>
    <mergeCell ref="L2128:M2128"/>
    <mergeCell ref="A2130:F2130"/>
    <mergeCell ref="G2130:H2130"/>
    <mergeCell ref="L2130:M2130"/>
    <mergeCell ref="A2131:F2131"/>
    <mergeCell ref="G2131:H2131"/>
    <mergeCell ref="L2131:M2131"/>
    <mergeCell ref="A2108:E2108"/>
    <mergeCell ref="A2112:K2112"/>
    <mergeCell ref="A2114:K2114"/>
    <mergeCell ref="A2118:K2118"/>
    <mergeCell ref="A2122:K2122"/>
    <mergeCell ref="A2128:F2128"/>
    <mergeCell ref="G2128:H2128"/>
    <mergeCell ref="A2023:K2023"/>
    <mergeCell ref="A2029:K2029"/>
    <mergeCell ref="A2007:F2007"/>
    <mergeCell ref="G2007:H2007"/>
    <mergeCell ref="A1984:K1984"/>
    <mergeCell ref="A1988:F1988"/>
    <mergeCell ref="G1988:H1988"/>
    <mergeCell ref="A120:K120"/>
    <mergeCell ref="A214:K214"/>
    <mergeCell ref="A793:K793"/>
    <mergeCell ref="A1656:K1656"/>
    <mergeCell ref="A318:K318"/>
    <mergeCell ref="A691:K691"/>
    <mergeCell ref="A1322:K1322"/>
    <mergeCell ref="A1576:K1576"/>
    <mergeCell ref="A1574:K1574"/>
    <mergeCell ref="A1245:K1245"/>
    <mergeCell ref="A977:K977"/>
    <mergeCell ref="A430:K430"/>
    <mergeCell ref="A1325:K1325"/>
    <mergeCell ref="A1579:K1579"/>
    <mergeCell ref="A1649:K1649"/>
    <mergeCell ref="A1643:K1643"/>
    <mergeCell ref="A1636:E1636"/>
    <mergeCell ref="A2018:K2018"/>
    <mergeCell ref="G1603:H1603"/>
    <mergeCell ref="A1565:F1565"/>
    <mergeCell ref="G1565:H1565"/>
    <mergeCell ref="A1562:F1562"/>
    <mergeCell ref="G1562:H1562"/>
    <mergeCell ref="A1509:E1509"/>
    <mergeCell ref="A1513:K1513"/>
    <mergeCell ref="A1517:K1517"/>
    <mergeCell ref="A1523:K1523"/>
    <mergeCell ref="A1525:K1525"/>
    <mergeCell ref="A1721:K1721"/>
    <mergeCell ref="A1845:K1845"/>
    <mergeCell ref="A1660:K1660"/>
    <mergeCell ref="A1663:K1663"/>
    <mergeCell ref="A1727:K1727"/>
    <mergeCell ref="A1856:K1856"/>
    <mergeCell ref="A1530:K1530"/>
    <mergeCell ref="A1911:K1911"/>
    <mergeCell ref="A1730:K1730"/>
    <mergeCell ref="A1858:K1858"/>
    <mergeCell ref="A1640:K1640"/>
    <mergeCell ref="A1631:F1631"/>
    <mergeCell ref="G1631:H1631"/>
    <mergeCell ref="A1814:K1814"/>
    <mergeCell ref="A1828:K1828"/>
    <mergeCell ref="A1834:K1834"/>
    <mergeCell ref="A1804:F1804"/>
    <mergeCell ref="G1767:H1767"/>
    <mergeCell ref="A1750:F1750"/>
    <mergeCell ref="G1750:H1750"/>
    <mergeCell ref="A1684:K1684"/>
    <mergeCell ref="A1697:K1697"/>
    <mergeCell ref="A1705:K1705"/>
    <mergeCell ref="A1712:K1712"/>
    <mergeCell ref="A1716:K1716"/>
    <mergeCell ref="A1669:K1669"/>
    <mergeCell ref="A56:E56"/>
    <mergeCell ref="A60:K60"/>
    <mergeCell ref="A70:F70"/>
    <mergeCell ref="G70:H70"/>
    <mergeCell ref="L70:M70"/>
    <mergeCell ref="A72:F72"/>
    <mergeCell ref="G72:H72"/>
    <mergeCell ref="L72:M72"/>
    <mergeCell ref="A73:F73"/>
    <mergeCell ref="G73:H73"/>
    <mergeCell ref="L73:M73"/>
    <mergeCell ref="A1129:K1129"/>
    <mergeCell ref="A1376:K1376"/>
    <mergeCell ref="A695:K695"/>
    <mergeCell ref="A1654:K1654"/>
    <mergeCell ref="A1609:K1609"/>
    <mergeCell ref="A1612:K1612"/>
    <mergeCell ref="A1618:K1618"/>
    <mergeCell ref="A1625:K1625"/>
    <mergeCell ref="A1363:K1363"/>
    <mergeCell ref="A1368:K1368"/>
    <mergeCell ref="A1360:K1360"/>
    <mergeCell ref="L1634:M1634"/>
    <mergeCell ref="A2154:K2154"/>
    <mergeCell ref="A2161:K2161"/>
    <mergeCell ref="A2165:K2165"/>
    <mergeCell ref="A2168:K2168"/>
    <mergeCell ref="A2174:K2174"/>
    <mergeCell ref="A2182:F2182"/>
    <mergeCell ref="G2182:H2182"/>
    <mergeCell ref="A2207:K2207"/>
    <mergeCell ref="L2182:M2182"/>
    <mergeCell ref="A2184:F2184"/>
    <mergeCell ref="G2184:H2184"/>
    <mergeCell ref="L2184:M2184"/>
    <mergeCell ref="A2185:F2185"/>
    <mergeCell ref="G2185:H2185"/>
    <mergeCell ref="L2185:M2185"/>
    <mergeCell ref="L2213:M2213"/>
    <mergeCell ref="A2190:K2190"/>
    <mergeCell ref="A2195:K2195"/>
    <mergeCell ref="A2198:K2198"/>
    <mergeCell ref="A2201:K2201"/>
    <mergeCell ref="A2187:E2187"/>
    <mergeCell ref="A2238:K2238"/>
    <mergeCell ref="A2215:F2215"/>
    <mergeCell ref="G2215:H2215"/>
    <mergeCell ref="L2215:M2215"/>
    <mergeCell ref="A2216:F2216"/>
    <mergeCell ref="G2216:H2216"/>
    <mergeCell ref="L2216:M2216"/>
    <mergeCell ref="A2213:F2213"/>
    <mergeCell ref="G2213:H2213"/>
    <mergeCell ref="D1641:D1642"/>
    <mergeCell ref="C1641:C1642"/>
    <mergeCell ref="B1641:B1642"/>
    <mergeCell ref="A1641:A1642"/>
    <mergeCell ref="M1641:M1642"/>
    <mergeCell ref="L1641:L1642"/>
    <mergeCell ref="K1641:K1642"/>
    <mergeCell ref="J1641:J1642"/>
    <mergeCell ref="I1641:I1642"/>
    <mergeCell ref="H1641:H1642"/>
    <mergeCell ref="G1641:G1642"/>
    <mergeCell ref="F1641:F1642"/>
    <mergeCell ref="E1641:E1642"/>
  </mergeCells>
  <pageMargins left="0.6" right="0.17" top="0.75" bottom="0.33" header="0.86" footer="0.3"/>
  <pageSetup scale="90" orientation="landscape" r:id="rId1"/>
  <rowBreaks count="2" manualBreakCount="2">
    <brk id="1771" max="19" man="1"/>
    <brk id="1850"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W108"/>
  <sheetViews>
    <sheetView tabSelected="1" view="pageBreakPreview" topLeftCell="B1" zoomScale="86" zoomScaleNormal="86" zoomScaleSheetLayoutView="86" workbookViewId="0">
      <selection activeCell="P99" sqref="A1:P99"/>
    </sheetView>
  </sheetViews>
  <sheetFormatPr baseColWidth="10" defaultColWidth="0" defaultRowHeight="16.5" x14ac:dyDescent="0.25"/>
  <cols>
    <col min="1" max="1" width="3.85546875" style="6" hidden="1" customWidth="1"/>
    <col min="2" max="2" width="8" style="31" customWidth="1"/>
    <col min="3" max="3" width="24.42578125" style="32" customWidth="1"/>
    <col min="4" max="4" width="12.42578125" style="29" customWidth="1"/>
    <col min="5" max="5" width="12.42578125" style="431" customWidth="1"/>
    <col min="6" max="6" width="11.7109375" style="29" customWidth="1"/>
    <col min="7" max="7" width="12.42578125" style="29" customWidth="1"/>
    <col min="8" max="8" width="12" style="29" customWidth="1"/>
    <col min="9" max="9" width="13.85546875" style="29" customWidth="1"/>
    <col min="10" max="10" width="12" style="29" customWidth="1"/>
    <col min="11" max="11" width="11.28515625" style="29" customWidth="1"/>
    <col min="12" max="12" width="12.42578125" style="29" customWidth="1"/>
    <col min="13" max="13" width="14.85546875" style="29" customWidth="1"/>
    <col min="14" max="14" width="11.7109375" style="29" customWidth="1"/>
    <col min="15" max="15" width="12.140625" style="29" customWidth="1"/>
    <col min="16" max="16" width="13.42578125" style="28" customWidth="1"/>
    <col min="17" max="17" width="23.28515625" style="6" hidden="1" customWidth="1"/>
    <col min="18" max="18" width="13" style="6" hidden="1" customWidth="1"/>
    <col min="19" max="19" width="36" style="6" hidden="1" customWidth="1"/>
    <col min="20" max="257" width="0" style="6" hidden="1" customWidth="1"/>
    <col min="258" max="16384" width="11.42578125" style="6" hidden="1"/>
  </cols>
  <sheetData>
    <row r="2" spans="1:257" ht="18" x14ac:dyDescent="0.25">
      <c r="B2" s="582" t="s">
        <v>54</v>
      </c>
      <c r="C2" s="582"/>
      <c r="D2" s="582"/>
      <c r="E2" s="582"/>
      <c r="F2" s="582"/>
      <c r="G2" s="582"/>
      <c r="H2" s="582"/>
      <c r="I2" s="582"/>
      <c r="J2" s="582"/>
      <c r="K2" s="582"/>
      <c r="L2" s="582"/>
      <c r="M2" s="582"/>
      <c r="N2" s="582"/>
      <c r="O2" s="582"/>
      <c r="P2" s="582"/>
      <c r="Q2" s="10"/>
      <c r="R2" s="10"/>
      <c r="S2" s="10"/>
      <c r="T2" s="10"/>
    </row>
    <row r="3" spans="1:257" ht="18" x14ac:dyDescent="0.25">
      <c r="B3" s="583" t="s">
        <v>1117</v>
      </c>
      <c r="C3" s="583"/>
      <c r="D3" s="583"/>
      <c r="E3" s="583"/>
      <c r="F3" s="583"/>
      <c r="G3" s="583"/>
      <c r="H3" s="583"/>
      <c r="I3" s="583"/>
      <c r="J3" s="583"/>
      <c r="K3" s="583"/>
      <c r="L3" s="583"/>
      <c r="M3" s="583"/>
      <c r="N3" s="583"/>
      <c r="O3" s="583"/>
      <c r="P3" s="583"/>
      <c r="Q3" s="11"/>
      <c r="R3" s="11"/>
      <c r="S3" s="11"/>
      <c r="T3" s="11"/>
    </row>
    <row r="4" spans="1:257" ht="18" x14ac:dyDescent="0.25">
      <c r="B4" s="583" t="s">
        <v>55</v>
      </c>
      <c r="C4" s="583"/>
      <c r="D4" s="583"/>
      <c r="E4" s="583"/>
      <c r="F4" s="583"/>
      <c r="G4" s="583"/>
      <c r="H4" s="583"/>
      <c r="I4" s="583"/>
      <c r="J4" s="583"/>
      <c r="K4" s="583"/>
      <c r="L4" s="583"/>
      <c r="M4" s="583"/>
      <c r="N4" s="583"/>
      <c r="O4" s="583"/>
      <c r="P4" s="583"/>
      <c r="Q4" s="11"/>
      <c r="R4" s="11"/>
      <c r="S4" s="11"/>
      <c r="T4" s="11"/>
    </row>
    <row r="5" spans="1:257" ht="10.5" customHeight="1" x14ac:dyDescent="0.25">
      <c r="B5" s="1"/>
      <c r="C5" s="12"/>
      <c r="D5" s="409"/>
      <c r="E5" s="409"/>
      <c r="F5" s="409"/>
      <c r="G5" s="409"/>
      <c r="H5" s="409"/>
      <c r="I5" s="409"/>
      <c r="J5" s="409"/>
      <c r="K5" s="409"/>
      <c r="L5" s="409"/>
      <c r="M5" s="409"/>
      <c r="N5" s="1"/>
      <c r="O5" s="1"/>
      <c r="P5" s="11"/>
      <c r="Q5" s="11"/>
      <c r="R5" s="11"/>
      <c r="S5" s="11"/>
      <c r="T5" s="11"/>
    </row>
    <row r="6" spans="1:257" ht="15.75" x14ac:dyDescent="0.25">
      <c r="B6" s="13" t="s">
        <v>56</v>
      </c>
      <c r="C6" s="14"/>
      <c r="D6" s="406"/>
      <c r="E6" s="7"/>
      <c r="F6" s="7"/>
      <c r="G6" s="7"/>
      <c r="H6" s="406"/>
      <c r="I6" s="406"/>
      <c r="J6" s="406"/>
      <c r="K6" s="406"/>
      <c r="L6" s="412"/>
      <c r="M6" s="406"/>
      <c r="N6" s="15"/>
      <c r="O6" s="13"/>
      <c r="P6" s="11"/>
      <c r="Q6" s="13"/>
      <c r="R6" s="13"/>
      <c r="S6" s="13"/>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row>
    <row r="7" spans="1:257" ht="25.5" x14ac:dyDescent="0.25">
      <c r="B7" s="2" t="s">
        <v>15</v>
      </c>
      <c r="C7" s="2" t="s">
        <v>57</v>
      </c>
      <c r="D7" s="2" t="s">
        <v>58</v>
      </c>
      <c r="E7" s="2" t="s">
        <v>59</v>
      </c>
      <c r="F7" s="2" t="s">
        <v>60</v>
      </c>
      <c r="G7" s="2" t="s">
        <v>26</v>
      </c>
      <c r="H7" s="2" t="s">
        <v>27</v>
      </c>
      <c r="I7" s="2" t="s">
        <v>28</v>
      </c>
      <c r="J7" s="2" t="s">
        <v>29</v>
      </c>
      <c r="K7" s="2" t="s">
        <v>30</v>
      </c>
      <c r="L7" s="2" t="s">
        <v>31</v>
      </c>
      <c r="M7" s="2" t="s">
        <v>32</v>
      </c>
      <c r="N7" s="2" t="s">
        <v>33</v>
      </c>
      <c r="O7" s="2" t="s">
        <v>61</v>
      </c>
      <c r="P7" s="2" t="s">
        <v>62</v>
      </c>
    </row>
    <row r="8" spans="1:257" ht="12.75" x14ac:dyDescent="0.25">
      <c r="A8" s="6">
        <v>1</v>
      </c>
      <c r="B8" s="16" t="s">
        <v>63</v>
      </c>
      <c r="C8" s="17" t="s">
        <v>64</v>
      </c>
      <c r="D8" s="3"/>
      <c r="E8" s="3">
        <f>' FI.06 REPO'!L5</f>
        <v>10000</v>
      </c>
      <c r="F8" s="3">
        <f>' FI.06 REPO'!L10</f>
        <v>3950.9</v>
      </c>
      <c r="G8" s="3">
        <f>' FI.06 REPO'!L18</f>
        <v>3035.2</v>
      </c>
      <c r="H8" s="3"/>
      <c r="I8" s="3">
        <f>' FI.06 REPO'!L24</f>
        <v>3944</v>
      </c>
      <c r="J8" s="3"/>
      <c r="K8" s="3">
        <v>150.80000000000001</v>
      </c>
      <c r="L8" s="3">
        <v>8180.32</v>
      </c>
      <c r="M8" s="3">
        <v>6182.8</v>
      </c>
      <c r="N8" s="3">
        <v>1639.2</v>
      </c>
      <c r="O8" s="3"/>
      <c r="P8" s="18">
        <f t="shared" ref="P8:P71" si="0">SUM(D8:O8)</f>
        <v>37083.219999999994</v>
      </c>
    </row>
    <row r="9" spans="1:257" ht="12.75" x14ac:dyDescent="0.25">
      <c r="A9" s="6">
        <v>2</v>
      </c>
      <c r="B9" s="16"/>
      <c r="C9" s="17" t="s">
        <v>678</v>
      </c>
      <c r="D9" s="3"/>
      <c r="E9" s="3"/>
      <c r="F9" s="3"/>
      <c r="G9" s="3"/>
      <c r="H9" s="3"/>
      <c r="I9" s="3"/>
      <c r="J9" s="3"/>
      <c r="K9" s="3"/>
      <c r="L9" s="3"/>
      <c r="M9" s="3">
        <v>1780</v>
      </c>
      <c r="N9" s="3"/>
      <c r="O9" s="3"/>
      <c r="P9" s="18">
        <f t="shared" si="0"/>
        <v>1780</v>
      </c>
    </row>
    <row r="10" spans="1:257" ht="11.25" customHeight="1" x14ac:dyDescent="0.25">
      <c r="A10" s="6">
        <v>3</v>
      </c>
      <c r="B10" s="16" t="s">
        <v>65</v>
      </c>
      <c r="C10" s="17" t="s">
        <v>66</v>
      </c>
      <c r="D10" s="3"/>
      <c r="E10" s="3"/>
      <c r="F10" s="3">
        <f>' FI.06 REPO'!L82</f>
        <v>19454</v>
      </c>
      <c r="G10" s="3">
        <f>' FI.06 REPO'!L90</f>
        <v>5568</v>
      </c>
      <c r="H10" s="3">
        <f>' FI.06 REPO'!L96</f>
        <v>4941.3999999999996</v>
      </c>
      <c r="I10" s="3">
        <f>' FI.06 REPO'!L102</f>
        <v>13964</v>
      </c>
      <c r="J10" s="3">
        <v>2435</v>
      </c>
      <c r="K10" s="3">
        <v>15034</v>
      </c>
      <c r="L10" s="3">
        <v>14122</v>
      </c>
      <c r="M10" s="3">
        <v>14111.3</v>
      </c>
      <c r="N10" s="3">
        <v>80.010000000000005</v>
      </c>
      <c r="O10" s="3"/>
      <c r="P10" s="18">
        <f t="shared" si="0"/>
        <v>89709.709999999992</v>
      </c>
    </row>
    <row r="11" spans="1:257" ht="12" customHeight="1" x14ac:dyDescent="0.25">
      <c r="A11" s="6">
        <f t="shared" ref="A11:A65" si="1">A10+1</f>
        <v>4</v>
      </c>
      <c r="B11" s="16" t="s">
        <v>67</v>
      </c>
      <c r="C11" s="17" t="s">
        <v>68</v>
      </c>
      <c r="D11" s="3"/>
      <c r="E11" s="3"/>
      <c r="F11" s="3">
        <f>' FI.06 REPO'!L164</f>
        <v>7828.6</v>
      </c>
      <c r="G11" s="3">
        <f>' FI.06 REPO'!L172</f>
        <v>17131.010000000002</v>
      </c>
      <c r="H11" s="3">
        <f>' FI.06 REPO'!L185</f>
        <v>8108.4</v>
      </c>
      <c r="I11" s="3">
        <f>' FI.06 REPO'!L199</f>
        <v>16225</v>
      </c>
      <c r="J11" s="3">
        <v>7390</v>
      </c>
      <c r="K11" s="3">
        <v>9280</v>
      </c>
      <c r="L11" s="3"/>
      <c r="M11" s="3">
        <v>20144.12</v>
      </c>
      <c r="N11" s="3">
        <v>11236.68</v>
      </c>
      <c r="O11" s="3"/>
      <c r="P11" s="18">
        <f t="shared" si="0"/>
        <v>97343.81</v>
      </c>
    </row>
    <row r="12" spans="1:257" ht="10.5" customHeight="1" x14ac:dyDescent="0.25">
      <c r="A12" s="6">
        <f t="shared" si="1"/>
        <v>5</v>
      </c>
      <c r="B12" s="16" t="s">
        <v>69</v>
      </c>
      <c r="C12" s="17" t="s">
        <v>70</v>
      </c>
      <c r="D12" s="3"/>
      <c r="E12" s="3"/>
      <c r="F12" s="3">
        <f>' FI.06 REPO'!L257</f>
        <v>2410</v>
      </c>
      <c r="G12" s="3"/>
      <c r="H12" s="3">
        <f>' FI.06 REPO'!L259</f>
        <v>20880</v>
      </c>
      <c r="I12" s="3">
        <f>' FI.06 REPO'!L265</f>
        <v>11832</v>
      </c>
      <c r="J12" s="3"/>
      <c r="K12" s="3"/>
      <c r="L12" s="3"/>
      <c r="M12" s="3">
        <v>5800</v>
      </c>
      <c r="N12" s="3"/>
      <c r="O12" s="3">
        <v>2845</v>
      </c>
      <c r="P12" s="18">
        <f t="shared" si="0"/>
        <v>43767</v>
      </c>
    </row>
    <row r="13" spans="1:257" ht="18" x14ac:dyDescent="0.25">
      <c r="A13" s="6">
        <f t="shared" si="1"/>
        <v>6</v>
      </c>
      <c r="B13" s="16" t="s">
        <v>71</v>
      </c>
      <c r="C13" s="17" t="s">
        <v>72</v>
      </c>
      <c r="D13" s="3">
        <f>' FI.06 REPO'!L280</f>
        <v>12541.68</v>
      </c>
      <c r="E13" s="3"/>
      <c r="F13" s="3">
        <f>' FI.06 REPO'!L285</f>
        <v>23698.799999999999</v>
      </c>
      <c r="G13" s="3">
        <f>' FI.06 REPO'!L292</f>
        <v>8700</v>
      </c>
      <c r="H13" s="3">
        <f>' FI.06 REPO'!L300</f>
        <v>13244.65</v>
      </c>
      <c r="I13" s="3">
        <f>' FI.06 REPO'!L306</f>
        <v>20880</v>
      </c>
      <c r="J13" s="3">
        <v>7833.17</v>
      </c>
      <c r="K13" s="3">
        <v>15095.5</v>
      </c>
      <c r="L13" s="3">
        <v>4297.99</v>
      </c>
      <c r="M13" s="3">
        <v>1848</v>
      </c>
      <c r="N13" s="3">
        <v>46996.17</v>
      </c>
      <c r="O13" s="3">
        <v>6489.98</v>
      </c>
      <c r="P13" s="18">
        <f t="shared" si="0"/>
        <v>161625.94000000003</v>
      </c>
    </row>
    <row r="14" spans="1:257" ht="12.75" x14ac:dyDescent="0.25">
      <c r="A14" s="6">
        <f t="shared" si="1"/>
        <v>7</v>
      </c>
      <c r="B14" s="16" t="s">
        <v>629</v>
      </c>
      <c r="C14" s="17" t="s">
        <v>627</v>
      </c>
      <c r="D14" s="3">
        <f>' FI.06 REPO'!L356</f>
        <v>19254.169999999998</v>
      </c>
      <c r="E14" s="3"/>
      <c r="F14" s="3">
        <f>' FI.06 REPO'!L361</f>
        <v>690</v>
      </c>
      <c r="G14" s="3">
        <f>' FI.06 REPO'!L364</f>
        <v>15828.17</v>
      </c>
      <c r="H14" s="3"/>
      <c r="I14" s="3">
        <f>' FI.06 REPO'!L369</f>
        <v>7888</v>
      </c>
      <c r="J14" s="3"/>
      <c r="K14" s="3">
        <v>5990.08</v>
      </c>
      <c r="L14" s="3"/>
      <c r="M14" s="3">
        <v>13710.86</v>
      </c>
      <c r="N14" s="3">
        <v>516.20000000000005</v>
      </c>
      <c r="O14" s="3">
        <v>3423.16</v>
      </c>
      <c r="P14" s="18">
        <f t="shared" si="0"/>
        <v>67300.639999999999</v>
      </c>
    </row>
    <row r="15" spans="1:257" ht="10.5" customHeight="1" x14ac:dyDescent="0.25">
      <c r="A15" s="6">
        <f t="shared" si="1"/>
        <v>8</v>
      </c>
      <c r="B15" s="16" t="s">
        <v>73</v>
      </c>
      <c r="C15" s="17" t="s">
        <v>74</v>
      </c>
      <c r="D15" s="3"/>
      <c r="E15" s="3"/>
      <c r="F15" s="3"/>
      <c r="G15" s="3"/>
      <c r="H15" s="3"/>
      <c r="I15" s="3">
        <f>' FI.06 REPO'!L411</f>
        <v>1733</v>
      </c>
      <c r="J15" s="3">
        <v>370</v>
      </c>
      <c r="K15" s="3"/>
      <c r="L15" s="3"/>
      <c r="M15" s="3">
        <v>3649.99</v>
      </c>
      <c r="N15" s="3"/>
      <c r="O15" s="3"/>
      <c r="P15" s="18">
        <f t="shared" si="0"/>
        <v>5752.99</v>
      </c>
    </row>
    <row r="16" spans="1:257" ht="10.5" customHeight="1" x14ac:dyDescent="0.25">
      <c r="A16" s="6">
        <f t="shared" si="1"/>
        <v>9</v>
      </c>
      <c r="B16" s="16" t="s">
        <v>75</v>
      </c>
      <c r="C16" s="17" t="s">
        <v>76</v>
      </c>
      <c r="D16" s="3"/>
      <c r="E16" s="3"/>
      <c r="F16" s="3"/>
      <c r="G16" s="3"/>
      <c r="H16" s="3"/>
      <c r="I16" s="3"/>
      <c r="J16" s="3"/>
      <c r="K16" s="3"/>
      <c r="L16" s="3"/>
      <c r="M16" s="3"/>
      <c r="N16" s="3"/>
      <c r="O16" s="3"/>
      <c r="P16" s="18">
        <f t="shared" si="0"/>
        <v>0</v>
      </c>
    </row>
    <row r="17" spans="1:16" ht="12.75" x14ac:dyDescent="0.25">
      <c r="A17" s="6">
        <f t="shared" si="1"/>
        <v>10</v>
      </c>
      <c r="B17" s="16" t="s">
        <v>77</v>
      </c>
      <c r="C17" s="17" t="s">
        <v>78</v>
      </c>
      <c r="D17" s="3"/>
      <c r="E17" s="3"/>
      <c r="F17" s="3">
        <f>' FI.06 REPO'!L484</f>
        <v>165.01</v>
      </c>
      <c r="G17" s="3"/>
      <c r="H17" s="3">
        <f>' FI.06 REPO'!L486</f>
        <v>569.58000000000004</v>
      </c>
      <c r="I17" s="3">
        <f>' FI.06 REPO'!L490</f>
        <v>422.4</v>
      </c>
      <c r="J17" s="3">
        <v>1102</v>
      </c>
      <c r="K17" s="3"/>
      <c r="L17" s="3">
        <v>200.01</v>
      </c>
      <c r="M17" s="3">
        <v>50</v>
      </c>
      <c r="N17" s="3">
        <v>661.2</v>
      </c>
      <c r="O17" s="3"/>
      <c r="P17" s="18">
        <f t="shared" si="0"/>
        <v>3170.2</v>
      </c>
    </row>
    <row r="18" spans="1:16" ht="12.75" x14ac:dyDescent="0.25">
      <c r="A18" s="6">
        <f t="shared" si="1"/>
        <v>11</v>
      </c>
      <c r="B18" s="16" t="s">
        <v>79</v>
      </c>
      <c r="C18" s="17" t="s">
        <v>80</v>
      </c>
      <c r="D18" s="3"/>
      <c r="E18" s="3">
        <f>' FI.06 REPO'!L527</f>
        <v>1091.01</v>
      </c>
      <c r="F18" s="3">
        <f>' FI.06 REPO'!L530</f>
        <v>8657.01</v>
      </c>
      <c r="G18" s="3">
        <f>' FI.06 REPO'!L538</f>
        <v>623.85</v>
      </c>
      <c r="H18" s="3">
        <f>' FI.06 REPO'!L545</f>
        <v>2431.89</v>
      </c>
      <c r="I18" s="3">
        <f>' FI.06 REPO'!L551</f>
        <v>2499.8000000000002</v>
      </c>
      <c r="J18" s="3"/>
      <c r="K18" s="3"/>
      <c r="L18" s="3"/>
      <c r="M18" s="3"/>
      <c r="N18" s="3"/>
      <c r="O18" s="3"/>
      <c r="P18" s="18">
        <f t="shared" si="0"/>
        <v>15303.560000000001</v>
      </c>
    </row>
    <row r="19" spans="1:16" ht="12" customHeight="1" x14ac:dyDescent="0.25">
      <c r="A19" s="6">
        <f t="shared" si="1"/>
        <v>12</v>
      </c>
      <c r="B19" s="16" t="s">
        <v>81</v>
      </c>
      <c r="C19" s="17" t="s">
        <v>82</v>
      </c>
      <c r="D19" s="3"/>
      <c r="E19" s="3"/>
      <c r="F19" s="3"/>
      <c r="G19" s="3"/>
      <c r="H19" s="3"/>
      <c r="I19" s="3"/>
      <c r="J19" s="3"/>
      <c r="K19" s="3"/>
      <c r="L19" s="3"/>
      <c r="M19" s="3"/>
      <c r="N19" s="3"/>
      <c r="O19" s="3"/>
      <c r="P19" s="18">
        <f t="shared" si="0"/>
        <v>0</v>
      </c>
    </row>
    <row r="20" spans="1:16" ht="12.75" x14ac:dyDescent="0.25">
      <c r="A20" s="6">
        <f t="shared" si="1"/>
        <v>13</v>
      </c>
      <c r="B20" s="16" t="s">
        <v>83</v>
      </c>
      <c r="C20" s="17" t="s">
        <v>84</v>
      </c>
      <c r="D20" s="3"/>
      <c r="E20" s="3"/>
      <c r="F20" s="3"/>
      <c r="G20" s="3"/>
      <c r="H20" s="3"/>
      <c r="I20" s="3">
        <f>' FI.06 REPO'!L610</f>
        <v>568.4</v>
      </c>
      <c r="J20" s="3"/>
      <c r="K20" s="3"/>
      <c r="L20" s="3"/>
      <c r="M20" s="3"/>
      <c r="N20" s="3"/>
      <c r="O20" s="3"/>
      <c r="P20" s="18">
        <f t="shared" si="0"/>
        <v>568.4</v>
      </c>
    </row>
    <row r="21" spans="1:16" ht="12.75" x14ac:dyDescent="0.25">
      <c r="A21" s="6">
        <f t="shared" si="1"/>
        <v>14</v>
      </c>
      <c r="B21" s="16" t="s">
        <v>85</v>
      </c>
      <c r="C21" s="17" t="s">
        <v>86</v>
      </c>
      <c r="D21" s="3"/>
      <c r="E21" s="3"/>
      <c r="F21" s="3">
        <f>' FI.06 REPO'!L637</f>
        <v>2425.1999999999998</v>
      </c>
      <c r="G21" s="3">
        <f>' FI.06 REPO'!L648</f>
        <v>8133.2</v>
      </c>
      <c r="H21" s="3">
        <f>' FI.06 REPO'!L662</f>
        <v>568.4</v>
      </c>
      <c r="I21" s="3">
        <f>' FI.06 REPO'!L669</f>
        <v>324.8</v>
      </c>
      <c r="J21" s="3"/>
      <c r="K21" s="3"/>
      <c r="L21" s="3"/>
      <c r="M21" s="3"/>
      <c r="N21" s="3"/>
      <c r="O21" s="3"/>
      <c r="P21" s="18">
        <f t="shared" si="0"/>
        <v>11451.599999999999</v>
      </c>
    </row>
    <row r="22" spans="1:16" ht="12.75" x14ac:dyDescent="0.25">
      <c r="A22" s="6">
        <f t="shared" si="1"/>
        <v>15</v>
      </c>
      <c r="B22" s="16" t="s">
        <v>87</v>
      </c>
      <c r="C22" s="17" t="s">
        <v>88</v>
      </c>
      <c r="D22" s="3"/>
      <c r="E22" s="3"/>
      <c r="F22" s="3"/>
      <c r="G22" s="3"/>
      <c r="H22" s="3"/>
      <c r="I22" s="3"/>
      <c r="J22" s="3"/>
      <c r="K22" s="3"/>
      <c r="L22" s="3"/>
      <c r="M22" s="3">
        <v>1218</v>
      </c>
      <c r="N22" s="3">
        <v>1020.8</v>
      </c>
      <c r="O22" s="3">
        <v>2726.8</v>
      </c>
      <c r="P22" s="18">
        <f t="shared" si="0"/>
        <v>4965.6000000000004</v>
      </c>
    </row>
    <row r="23" spans="1:16" ht="12" customHeight="1" x14ac:dyDescent="0.25">
      <c r="A23" s="6">
        <f t="shared" si="1"/>
        <v>16</v>
      </c>
      <c r="B23" s="16" t="s">
        <v>89</v>
      </c>
      <c r="C23" s="17" t="s">
        <v>90</v>
      </c>
      <c r="D23" s="3"/>
      <c r="E23" s="3"/>
      <c r="F23" s="3">
        <f>' FI.06 REPO'!L749</f>
        <v>9177.7000000000007</v>
      </c>
      <c r="G23" s="3">
        <f>' FI.06 REPO'!L756</f>
        <v>14616</v>
      </c>
      <c r="H23" s="3">
        <f>' FI.06 REPO'!L761</f>
        <v>5429.4</v>
      </c>
      <c r="I23" s="3">
        <f>' FI.06 REPO'!L769</f>
        <v>1291</v>
      </c>
      <c r="J23" s="3"/>
      <c r="K23" s="3">
        <v>2728</v>
      </c>
      <c r="L23" s="3">
        <v>120</v>
      </c>
      <c r="M23" s="3">
        <v>3944.4</v>
      </c>
      <c r="N23" s="3"/>
      <c r="O23" s="3">
        <v>2333.46</v>
      </c>
      <c r="P23" s="18">
        <f t="shared" si="0"/>
        <v>39639.96</v>
      </c>
    </row>
    <row r="24" spans="1:16" ht="12.75" customHeight="1" x14ac:dyDescent="0.25">
      <c r="A24" s="6">
        <f t="shared" si="1"/>
        <v>17</v>
      </c>
      <c r="B24" s="16" t="s">
        <v>91</v>
      </c>
      <c r="C24" s="17" t="s">
        <v>92</v>
      </c>
      <c r="D24" s="3"/>
      <c r="E24" s="3"/>
      <c r="F24" s="3">
        <f>' FI.06 REPO'!L827</f>
        <v>1575</v>
      </c>
      <c r="G24" s="3">
        <f>' FI.06 REPO'!L832</f>
        <v>3060</v>
      </c>
      <c r="H24" s="3">
        <f>' FI.06 REPO'!L839</f>
        <v>19430</v>
      </c>
      <c r="I24" s="3">
        <f>' FI.06 REPO'!L849</f>
        <v>2832</v>
      </c>
      <c r="J24" s="3">
        <v>2318.06</v>
      </c>
      <c r="K24" s="3">
        <v>587</v>
      </c>
      <c r="L24" s="3">
        <v>900</v>
      </c>
      <c r="M24" s="3">
        <v>5098.3999999999996</v>
      </c>
      <c r="N24" s="3">
        <v>3602.48</v>
      </c>
      <c r="O24" s="3">
        <v>36680</v>
      </c>
      <c r="P24" s="18">
        <f t="shared" si="0"/>
        <v>76082.94</v>
      </c>
    </row>
    <row r="25" spans="1:16" ht="12.75" x14ac:dyDescent="0.25">
      <c r="A25" s="6">
        <f t="shared" si="1"/>
        <v>18</v>
      </c>
      <c r="B25" s="16" t="s">
        <v>93</v>
      </c>
      <c r="C25" s="17" t="s">
        <v>94</v>
      </c>
      <c r="D25" s="3"/>
      <c r="E25" s="3"/>
      <c r="F25" s="3"/>
      <c r="G25" s="3"/>
      <c r="H25" s="3"/>
      <c r="I25" s="3"/>
      <c r="J25" s="3"/>
      <c r="K25" s="3"/>
      <c r="L25" s="3"/>
      <c r="M25" s="3"/>
      <c r="N25" s="3"/>
      <c r="O25" s="3"/>
      <c r="P25" s="18">
        <f t="shared" si="0"/>
        <v>0</v>
      </c>
    </row>
    <row r="26" spans="1:16" ht="12.75" customHeight="1" x14ac:dyDescent="0.25">
      <c r="A26" s="6">
        <f t="shared" si="1"/>
        <v>19</v>
      </c>
      <c r="B26" s="16" t="s">
        <v>95</v>
      </c>
      <c r="C26" s="17" t="s">
        <v>645</v>
      </c>
      <c r="D26" s="3"/>
      <c r="E26" s="3">
        <f>' FI.06 REPO'!L918</f>
        <v>12760</v>
      </c>
      <c r="F26" s="3">
        <f>' FI.06 REPO'!L928</f>
        <v>9860</v>
      </c>
      <c r="G26" s="3">
        <f>' FI.06 REPO'!L935</f>
        <v>4473.2</v>
      </c>
      <c r="H26" s="3">
        <f>' FI.06 REPO'!L948</f>
        <v>3050.34</v>
      </c>
      <c r="I26" s="3">
        <f>' FI.06 REPO'!L953</f>
        <v>4634</v>
      </c>
      <c r="J26" s="3"/>
      <c r="K26" s="3"/>
      <c r="L26" s="3"/>
      <c r="M26" s="3"/>
      <c r="N26" s="3">
        <v>139.19999999999999</v>
      </c>
      <c r="O26" s="3"/>
      <c r="P26" s="18">
        <f t="shared" si="0"/>
        <v>34916.74</v>
      </c>
    </row>
    <row r="27" spans="1:16" ht="12.75" x14ac:dyDescent="0.25">
      <c r="A27" s="6">
        <f t="shared" si="1"/>
        <v>20</v>
      </c>
      <c r="B27" s="16" t="s">
        <v>96</v>
      </c>
      <c r="C27" s="17" t="s">
        <v>97</v>
      </c>
      <c r="D27" s="3"/>
      <c r="E27" s="3"/>
      <c r="F27" s="3">
        <f>' FI.06 REPO'!L1009</f>
        <v>2500.8000000000002</v>
      </c>
      <c r="G27" s="3">
        <f>' FI.06 REPO'!L1017</f>
        <v>2992.8</v>
      </c>
      <c r="H27" s="3">
        <f>' FI.06 REPO'!L1023</f>
        <v>15378.4</v>
      </c>
      <c r="I27" s="3">
        <f>' FI.06 REPO'!L1035</f>
        <v>116</v>
      </c>
      <c r="J27" s="3"/>
      <c r="K27" s="3"/>
      <c r="L27" s="3"/>
      <c r="M27" s="3"/>
      <c r="N27" s="3"/>
      <c r="O27" s="3"/>
      <c r="P27" s="18">
        <f t="shared" si="0"/>
        <v>20988</v>
      </c>
    </row>
    <row r="28" spans="1:16" ht="12.75" x14ac:dyDescent="0.25">
      <c r="A28" s="6">
        <f t="shared" si="1"/>
        <v>21</v>
      </c>
      <c r="B28" s="16" t="s">
        <v>98</v>
      </c>
      <c r="C28" s="17" t="s">
        <v>99</v>
      </c>
      <c r="D28" s="3"/>
      <c r="E28" s="3"/>
      <c r="F28" s="3"/>
      <c r="G28" s="3">
        <f>' FI.06 REPO'!L1069</f>
        <v>1304.9884</v>
      </c>
      <c r="H28" s="3"/>
      <c r="I28" s="3"/>
      <c r="J28" s="3"/>
      <c r="K28" s="3"/>
      <c r="L28" s="3"/>
      <c r="M28" s="3"/>
      <c r="N28" s="3"/>
      <c r="O28" s="3"/>
      <c r="P28" s="18">
        <f t="shared" si="0"/>
        <v>1304.9884</v>
      </c>
    </row>
    <row r="29" spans="1:16" ht="12.75" x14ac:dyDescent="0.25">
      <c r="A29" s="6">
        <f t="shared" si="1"/>
        <v>22</v>
      </c>
      <c r="B29" s="16" t="s">
        <v>100</v>
      </c>
      <c r="C29" s="17" t="s">
        <v>659</v>
      </c>
      <c r="D29" s="3"/>
      <c r="E29" s="3"/>
      <c r="F29" s="3"/>
      <c r="G29" s="3">
        <f>' FI.06 REPO'!L1089</f>
        <v>6996.65</v>
      </c>
      <c r="H29" s="3"/>
      <c r="I29" s="3">
        <f>' FI.06 REPO'!L1097</f>
        <v>2670</v>
      </c>
      <c r="J29" s="3"/>
      <c r="K29" s="3"/>
      <c r="L29" s="3"/>
      <c r="M29" s="3"/>
      <c r="N29" s="3"/>
      <c r="O29" s="3"/>
      <c r="P29" s="18">
        <f t="shared" si="0"/>
        <v>9666.65</v>
      </c>
    </row>
    <row r="30" spans="1:16" ht="12.75" x14ac:dyDescent="0.25">
      <c r="A30" s="6">
        <f t="shared" si="1"/>
        <v>23</v>
      </c>
      <c r="B30" s="16" t="s">
        <v>101</v>
      </c>
      <c r="C30" s="17" t="s">
        <v>102</v>
      </c>
      <c r="D30" s="3"/>
      <c r="E30" s="3"/>
      <c r="F30" s="3"/>
      <c r="G30" s="3"/>
      <c r="H30" s="3"/>
      <c r="I30" s="3"/>
      <c r="J30" s="3"/>
      <c r="K30" s="3"/>
      <c r="L30" s="3"/>
      <c r="M30" s="3"/>
      <c r="N30" s="3"/>
      <c r="O30" s="3"/>
      <c r="P30" s="18">
        <f t="shared" si="0"/>
        <v>0</v>
      </c>
    </row>
    <row r="31" spans="1:16" ht="11.25" customHeight="1" x14ac:dyDescent="0.25">
      <c r="A31" s="6">
        <f t="shared" si="1"/>
        <v>24</v>
      </c>
      <c r="B31" s="16" t="s">
        <v>103</v>
      </c>
      <c r="C31" s="17" t="s">
        <v>104</v>
      </c>
      <c r="D31" s="3"/>
      <c r="E31" s="3"/>
      <c r="F31" s="3"/>
      <c r="G31" s="3"/>
      <c r="H31" s="3"/>
      <c r="I31" s="3"/>
      <c r="J31" s="3"/>
      <c r="K31" s="3"/>
      <c r="L31" s="3">
        <v>2378</v>
      </c>
      <c r="M31" s="3"/>
      <c r="N31" s="3"/>
      <c r="O31" s="3"/>
      <c r="P31" s="18">
        <f t="shared" si="0"/>
        <v>2378</v>
      </c>
    </row>
    <row r="32" spans="1:16" ht="12.75" x14ac:dyDescent="0.25">
      <c r="A32" s="6">
        <f t="shared" si="1"/>
        <v>25</v>
      </c>
      <c r="B32" s="16" t="s">
        <v>105</v>
      </c>
      <c r="C32" s="17" t="s">
        <v>646</v>
      </c>
      <c r="D32" s="3"/>
      <c r="E32" s="3"/>
      <c r="F32" s="3">
        <f>' FI.06 REPO'!L1188</f>
        <v>846.8</v>
      </c>
      <c r="G32" s="3"/>
      <c r="H32" s="3"/>
      <c r="I32" s="3">
        <f>' FI.06 REPO'!L1195</f>
        <v>1158.5999999999999</v>
      </c>
      <c r="J32" s="3"/>
      <c r="K32" s="3"/>
      <c r="L32" s="3"/>
      <c r="M32" s="3"/>
      <c r="N32" s="3"/>
      <c r="O32" s="3"/>
      <c r="P32" s="18">
        <f t="shared" si="0"/>
        <v>2005.3999999999999</v>
      </c>
    </row>
    <row r="33" spans="1:16" ht="12.75" x14ac:dyDescent="0.25">
      <c r="A33" s="6">
        <f t="shared" si="1"/>
        <v>26</v>
      </c>
      <c r="B33" s="16" t="s">
        <v>106</v>
      </c>
      <c r="C33" s="17" t="s">
        <v>107</v>
      </c>
      <c r="D33" s="3"/>
      <c r="E33" s="3"/>
      <c r="F33" s="3">
        <f>' FI.06 REPO'!L1228</f>
        <v>162</v>
      </c>
      <c r="G33" s="3">
        <f>' FI.06 REPO'!L1234</f>
        <v>1020.8</v>
      </c>
      <c r="H33" s="3">
        <f>' FI.06 REPO'!L1236</f>
        <v>6940.8</v>
      </c>
      <c r="I33" s="3">
        <f>' FI.06 REPO'!L1245</f>
        <v>4918.8</v>
      </c>
      <c r="J33" s="3"/>
      <c r="K33" s="3"/>
      <c r="L33" s="3"/>
      <c r="M33" s="3"/>
      <c r="N33" s="3"/>
      <c r="O33" s="3"/>
      <c r="P33" s="18">
        <f t="shared" si="0"/>
        <v>13042.400000000001</v>
      </c>
    </row>
    <row r="34" spans="1:16" ht="12.75" x14ac:dyDescent="0.25">
      <c r="A34" s="6">
        <f t="shared" si="1"/>
        <v>27</v>
      </c>
      <c r="B34" s="16" t="s">
        <v>108</v>
      </c>
      <c r="C34" s="17" t="s">
        <v>109</v>
      </c>
      <c r="D34" s="3"/>
      <c r="E34" s="3"/>
      <c r="F34" s="3">
        <f>' FI.06 REPO'!L1309</f>
        <v>7934.4</v>
      </c>
      <c r="G34" s="3"/>
      <c r="H34" s="3"/>
      <c r="I34" s="3"/>
      <c r="J34" s="3">
        <v>27827.75</v>
      </c>
      <c r="K34" s="3"/>
      <c r="L34" s="3"/>
      <c r="M34" s="3"/>
      <c r="N34" s="3"/>
      <c r="O34" s="3"/>
      <c r="P34" s="18">
        <f t="shared" si="0"/>
        <v>35762.15</v>
      </c>
    </row>
    <row r="35" spans="1:16" ht="12" customHeight="1" x14ac:dyDescent="0.25">
      <c r="A35" s="6">
        <f t="shared" si="1"/>
        <v>28</v>
      </c>
      <c r="B35" s="16" t="s">
        <v>110</v>
      </c>
      <c r="C35" s="17" t="s">
        <v>111</v>
      </c>
      <c r="D35" s="3"/>
      <c r="E35" s="3"/>
      <c r="F35" s="3"/>
      <c r="G35" s="3"/>
      <c r="H35" s="3"/>
      <c r="I35" s="3"/>
      <c r="J35" s="3"/>
      <c r="K35" s="3"/>
      <c r="L35" s="3"/>
      <c r="M35" s="3"/>
      <c r="N35" s="3"/>
      <c r="O35" s="3"/>
      <c r="P35" s="18">
        <f t="shared" si="0"/>
        <v>0</v>
      </c>
    </row>
    <row r="36" spans="1:16" ht="12.75" x14ac:dyDescent="0.25">
      <c r="A36" s="6">
        <f t="shared" si="1"/>
        <v>29</v>
      </c>
      <c r="B36" s="16" t="s">
        <v>112</v>
      </c>
      <c r="C36" s="17" t="s">
        <v>113</v>
      </c>
      <c r="D36" s="3"/>
      <c r="E36" s="3"/>
      <c r="F36" s="3"/>
      <c r="G36" s="3"/>
      <c r="H36" s="3"/>
      <c r="I36" s="3"/>
      <c r="J36" s="3"/>
      <c r="K36" s="3"/>
      <c r="L36" s="3"/>
      <c r="M36" s="3"/>
      <c r="N36" s="3"/>
      <c r="O36" s="3"/>
      <c r="P36" s="18">
        <f t="shared" si="0"/>
        <v>0</v>
      </c>
    </row>
    <row r="37" spans="1:16" ht="12.75" x14ac:dyDescent="0.25">
      <c r="A37" s="6">
        <f t="shared" si="1"/>
        <v>30</v>
      </c>
      <c r="B37" s="16" t="s">
        <v>604</v>
      </c>
      <c r="C37" s="17" t="s">
        <v>605</v>
      </c>
      <c r="D37" s="3"/>
      <c r="E37" s="3"/>
      <c r="F37" s="3"/>
      <c r="G37" s="3"/>
      <c r="H37" s="3">
        <f>' FI.06 REPO'!L1413</f>
        <v>795.98</v>
      </c>
      <c r="I37" s="3"/>
      <c r="J37" s="3"/>
      <c r="K37" s="3"/>
      <c r="L37" s="3"/>
      <c r="M37" s="3"/>
      <c r="N37" s="3"/>
      <c r="O37" s="3"/>
      <c r="P37" s="18">
        <f t="shared" si="0"/>
        <v>795.98</v>
      </c>
    </row>
    <row r="38" spans="1:16" ht="12.75" x14ac:dyDescent="0.25">
      <c r="A38" s="6">
        <f t="shared" si="1"/>
        <v>31</v>
      </c>
      <c r="B38" s="16" t="s">
        <v>114</v>
      </c>
      <c r="C38" s="17" t="s">
        <v>115</v>
      </c>
      <c r="D38" s="3"/>
      <c r="E38" s="3"/>
      <c r="F38" s="3"/>
      <c r="G38" s="3"/>
      <c r="H38" s="3">
        <f>' FI.06 REPO'!L1465</f>
        <v>1891.4499999999998</v>
      </c>
      <c r="I38" s="3">
        <f>' FI.06 REPO'!L1471</f>
        <v>116</v>
      </c>
      <c r="J38" s="3"/>
      <c r="K38" s="3"/>
      <c r="L38" s="3"/>
      <c r="M38" s="3"/>
      <c r="N38" s="3"/>
      <c r="O38" s="3"/>
      <c r="P38" s="18">
        <f t="shared" si="0"/>
        <v>2007.4499999999998</v>
      </c>
    </row>
    <row r="39" spans="1:16" ht="12.75" x14ac:dyDescent="0.25">
      <c r="A39" s="6">
        <f t="shared" si="1"/>
        <v>32</v>
      </c>
      <c r="B39" s="16" t="s">
        <v>116</v>
      </c>
      <c r="C39" s="17" t="s">
        <v>117</v>
      </c>
      <c r="D39" s="3"/>
      <c r="E39" s="3"/>
      <c r="F39" s="3"/>
      <c r="G39" s="3"/>
      <c r="H39" s="3"/>
      <c r="I39" s="3"/>
      <c r="J39" s="3"/>
      <c r="K39" s="3"/>
      <c r="L39" s="3"/>
      <c r="M39" s="3"/>
      <c r="N39" s="3"/>
      <c r="O39" s="3"/>
      <c r="P39" s="18">
        <f t="shared" si="0"/>
        <v>0</v>
      </c>
    </row>
    <row r="40" spans="1:16" ht="12.75" x14ac:dyDescent="0.25">
      <c r="A40" s="6">
        <f t="shared" si="1"/>
        <v>33</v>
      </c>
      <c r="B40" s="16" t="s">
        <v>118</v>
      </c>
      <c r="C40" s="17" t="s">
        <v>283</v>
      </c>
      <c r="D40" s="3"/>
      <c r="E40" s="3"/>
      <c r="F40" s="3"/>
      <c r="G40" s="3">
        <f>' FI.06 REPO'!L1513</f>
        <v>116</v>
      </c>
      <c r="H40" s="3"/>
      <c r="I40" s="3">
        <f>' FI.06 REPO'!L1517</f>
        <v>1785</v>
      </c>
      <c r="J40" s="3"/>
      <c r="K40" s="3"/>
      <c r="L40" s="3"/>
      <c r="M40" s="3">
        <v>69.599999999999994</v>
      </c>
      <c r="N40" s="3">
        <v>2392</v>
      </c>
      <c r="O40" s="3">
        <v>1136.8</v>
      </c>
      <c r="P40" s="18">
        <f t="shared" si="0"/>
        <v>5499.4000000000005</v>
      </c>
    </row>
    <row r="41" spans="1:16" ht="12.75" x14ac:dyDescent="0.25">
      <c r="A41" s="6">
        <f t="shared" si="1"/>
        <v>34</v>
      </c>
      <c r="B41" s="16" t="s">
        <v>119</v>
      </c>
      <c r="C41" s="17" t="s">
        <v>120</v>
      </c>
      <c r="D41" s="3"/>
      <c r="E41" s="3"/>
      <c r="F41" s="3"/>
      <c r="G41" s="3">
        <f>' FI.06 REPO'!L1547</f>
        <v>348</v>
      </c>
      <c r="H41" s="3"/>
      <c r="I41" s="3"/>
      <c r="J41" s="3"/>
      <c r="K41" s="3"/>
      <c r="L41" s="3"/>
      <c r="M41" s="3">
        <v>2517.1999999999998</v>
      </c>
      <c r="N41" s="3"/>
      <c r="O41" s="3">
        <v>104.4</v>
      </c>
      <c r="P41" s="18">
        <f t="shared" si="0"/>
        <v>2969.6</v>
      </c>
    </row>
    <row r="42" spans="1:16" ht="12.75" x14ac:dyDescent="0.25">
      <c r="A42" s="6">
        <f t="shared" si="1"/>
        <v>35</v>
      </c>
      <c r="B42" s="16" t="s">
        <v>638</v>
      </c>
      <c r="C42" s="17" t="s">
        <v>633</v>
      </c>
      <c r="D42" s="3"/>
      <c r="E42" s="3"/>
      <c r="F42" s="3"/>
      <c r="G42" s="3"/>
      <c r="H42" s="3"/>
      <c r="I42" s="3"/>
      <c r="J42" s="3"/>
      <c r="K42" s="3"/>
      <c r="L42" s="3"/>
      <c r="M42" s="3"/>
      <c r="N42" s="3"/>
      <c r="O42" s="3">
        <v>2202.04</v>
      </c>
      <c r="P42" s="18">
        <f t="shared" si="0"/>
        <v>2202.04</v>
      </c>
    </row>
    <row r="43" spans="1:16" ht="12.75" x14ac:dyDescent="0.25">
      <c r="A43" s="6">
        <f t="shared" si="1"/>
        <v>36</v>
      </c>
      <c r="B43" s="16" t="s">
        <v>121</v>
      </c>
      <c r="C43" s="17" t="s">
        <v>226</v>
      </c>
      <c r="D43" s="3"/>
      <c r="E43" s="3"/>
      <c r="F43" s="3">
        <f>' FI.06 REPO'!L1609</f>
        <v>503.99</v>
      </c>
      <c r="G43" s="3">
        <f>' FI.06 REPO'!L1612</f>
        <v>2215.6</v>
      </c>
      <c r="H43" s="3"/>
      <c r="I43" s="3">
        <f>' FI.06 REPO'!L1618</f>
        <v>1090.76</v>
      </c>
      <c r="J43" s="3"/>
      <c r="K43" s="3">
        <v>666.99</v>
      </c>
      <c r="L43" s="3"/>
      <c r="M43" s="3"/>
      <c r="N43" s="3">
        <v>2088</v>
      </c>
      <c r="O43" s="3"/>
      <c r="P43" s="18">
        <f t="shared" si="0"/>
        <v>6565.34</v>
      </c>
    </row>
    <row r="44" spans="1:16" ht="12.75" x14ac:dyDescent="0.25">
      <c r="A44" s="6">
        <f t="shared" si="1"/>
        <v>37</v>
      </c>
      <c r="B44" s="16" t="s">
        <v>122</v>
      </c>
      <c r="C44" s="19" t="s">
        <v>644</v>
      </c>
      <c r="D44" s="3"/>
      <c r="E44" s="3"/>
      <c r="F44" s="3"/>
      <c r="G44" s="3">
        <f>' FI.06 REPO'!L1640</f>
        <v>3168.01</v>
      </c>
      <c r="H44" s="3">
        <f>' FI.06 REPO'!L1643</f>
        <v>5980</v>
      </c>
      <c r="I44" s="3">
        <f>' FI.06 REPO'!L1649</f>
        <v>916.01</v>
      </c>
      <c r="J44" s="3">
        <v>7408.5</v>
      </c>
      <c r="K44" s="3">
        <v>4005.02</v>
      </c>
      <c r="L44" s="3">
        <v>3248</v>
      </c>
      <c r="M44" s="3">
        <v>4556</v>
      </c>
      <c r="N44" s="3">
        <v>2539.19</v>
      </c>
      <c r="O44" s="3">
        <v>4734.63</v>
      </c>
      <c r="P44" s="18">
        <f t="shared" si="0"/>
        <v>36555.360000000001</v>
      </c>
    </row>
    <row r="45" spans="1:16" ht="12.75" x14ac:dyDescent="0.25">
      <c r="A45" s="6">
        <f t="shared" si="1"/>
        <v>38</v>
      </c>
      <c r="B45" s="16"/>
      <c r="C45" s="19" t="s">
        <v>123</v>
      </c>
      <c r="D45" s="3"/>
      <c r="E45" s="3"/>
      <c r="F45" s="3">
        <f>' FI.06 REPO'!L1684</f>
        <v>49278</v>
      </c>
      <c r="G45" s="3">
        <f>' FI.06 REPO'!L1697</f>
        <v>4176</v>
      </c>
      <c r="H45" s="3">
        <f>' FI.06 REPO'!L1705</f>
        <v>888.4</v>
      </c>
      <c r="I45" s="3">
        <f>' FI.06 REPO'!L1712</f>
        <v>2963</v>
      </c>
      <c r="J45" s="3">
        <v>119.99</v>
      </c>
      <c r="K45" s="3"/>
      <c r="L45" s="3"/>
      <c r="M45" s="3"/>
      <c r="N45" s="3"/>
      <c r="O45" s="3"/>
      <c r="P45" s="18">
        <f t="shared" si="0"/>
        <v>57425.39</v>
      </c>
    </row>
    <row r="46" spans="1:16" ht="12.75" x14ac:dyDescent="0.25">
      <c r="A46" s="6">
        <f t="shared" si="1"/>
        <v>39</v>
      </c>
      <c r="B46" s="16"/>
      <c r="C46" s="19" t="s">
        <v>124</v>
      </c>
      <c r="D46" s="3"/>
      <c r="E46" s="3">
        <f>' FI.06 REPO'!L1810</f>
        <v>38600</v>
      </c>
      <c r="F46" s="3">
        <f>' FI.06 REPO'!L1814</f>
        <v>32559.8</v>
      </c>
      <c r="G46" s="3">
        <f>' FI.06 REPO'!L1828</f>
        <v>12064</v>
      </c>
      <c r="H46" s="3">
        <f>' FI.06 REPO'!L1834</f>
        <v>7296.4</v>
      </c>
      <c r="I46" s="3">
        <f>' FI.06 REPO'!L1845</f>
        <v>2684</v>
      </c>
      <c r="J46" s="3"/>
      <c r="K46" s="3"/>
      <c r="L46" s="3"/>
      <c r="M46" s="3"/>
      <c r="N46" s="3"/>
      <c r="O46" s="3">
        <v>1624</v>
      </c>
      <c r="P46" s="18">
        <f t="shared" si="0"/>
        <v>94828.2</v>
      </c>
    </row>
    <row r="47" spans="1:16" ht="12.75" x14ac:dyDescent="0.25">
      <c r="A47" s="6">
        <f t="shared" si="1"/>
        <v>40</v>
      </c>
      <c r="B47" s="16" t="s">
        <v>125</v>
      </c>
      <c r="C47" s="19" t="s">
        <v>126</v>
      </c>
      <c r="D47" s="3"/>
      <c r="E47" s="3"/>
      <c r="F47" s="3"/>
      <c r="G47" s="3"/>
      <c r="H47" s="3"/>
      <c r="I47" s="3"/>
      <c r="J47" s="3"/>
      <c r="K47" s="3"/>
      <c r="L47" s="3"/>
      <c r="M47" s="3"/>
      <c r="N47" s="3"/>
      <c r="O47" s="3"/>
      <c r="P47" s="18">
        <f t="shared" si="0"/>
        <v>0</v>
      </c>
    </row>
    <row r="48" spans="1:16" ht="12.75" x14ac:dyDescent="0.25">
      <c r="A48" s="6">
        <f t="shared" si="1"/>
        <v>41</v>
      </c>
      <c r="B48" s="16" t="s">
        <v>125</v>
      </c>
      <c r="C48" s="19" t="s">
        <v>127</v>
      </c>
      <c r="D48" s="3"/>
      <c r="E48" s="3"/>
      <c r="F48" s="3"/>
      <c r="G48" s="3"/>
      <c r="H48" s="3"/>
      <c r="I48" s="3"/>
      <c r="J48" s="3"/>
      <c r="K48" s="3"/>
      <c r="L48" s="3"/>
      <c r="M48" s="3"/>
      <c r="N48" s="3"/>
      <c r="O48" s="3"/>
      <c r="P48" s="18">
        <f t="shared" si="0"/>
        <v>0</v>
      </c>
    </row>
    <row r="49" spans="1:18" ht="12.75" x14ac:dyDescent="0.25">
      <c r="A49" s="6">
        <f t="shared" si="1"/>
        <v>42</v>
      </c>
      <c r="B49" s="16" t="s">
        <v>128</v>
      </c>
      <c r="C49" s="19" t="s">
        <v>129</v>
      </c>
      <c r="D49" s="3"/>
      <c r="E49" s="3"/>
      <c r="F49" s="3"/>
      <c r="G49" s="3"/>
      <c r="H49" s="3"/>
      <c r="I49" s="3"/>
      <c r="J49" s="3"/>
      <c r="K49" s="3"/>
      <c r="L49" s="3"/>
      <c r="M49" s="3"/>
      <c r="N49" s="3"/>
      <c r="O49" s="3"/>
      <c r="P49" s="18">
        <f t="shared" si="0"/>
        <v>0</v>
      </c>
    </row>
    <row r="50" spans="1:18" ht="12.75" x14ac:dyDescent="0.25">
      <c r="A50" s="6">
        <f t="shared" si="1"/>
        <v>43</v>
      </c>
      <c r="B50" s="16" t="s">
        <v>130</v>
      </c>
      <c r="C50" s="17" t="s">
        <v>131</v>
      </c>
      <c r="D50" s="3"/>
      <c r="E50" s="3"/>
      <c r="F50" s="3"/>
      <c r="G50" s="3"/>
      <c r="H50" s="3"/>
      <c r="I50" s="3"/>
      <c r="J50" s="3"/>
      <c r="K50" s="3"/>
      <c r="L50" s="3"/>
      <c r="M50" s="3"/>
      <c r="N50" s="3"/>
      <c r="O50" s="3"/>
      <c r="P50" s="18">
        <f t="shared" si="0"/>
        <v>0</v>
      </c>
    </row>
    <row r="51" spans="1:18" ht="12.75" x14ac:dyDescent="0.25">
      <c r="A51" s="6">
        <f t="shared" si="1"/>
        <v>44</v>
      </c>
      <c r="B51" s="16"/>
      <c r="C51" s="17" t="s">
        <v>132</v>
      </c>
      <c r="D51" s="3"/>
      <c r="E51" s="3"/>
      <c r="F51" s="3"/>
      <c r="G51" s="3"/>
      <c r="H51" s="3"/>
      <c r="I51" s="3"/>
      <c r="J51" s="3"/>
      <c r="K51" s="3"/>
      <c r="L51" s="3"/>
      <c r="M51" s="3"/>
      <c r="N51" s="3"/>
      <c r="O51" s="3"/>
      <c r="P51" s="18">
        <f t="shared" si="0"/>
        <v>0</v>
      </c>
    </row>
    <row r="52" spans="1:18" ht="12.75" x14ac:dyDescent="0.25">
      <c r="A52" s="6">
        <f t="shared" si="1"/>
        <v>45</v>
      </c>
      <c r="B52" s="16" t="s">
        <v>125</v>
      </c>
      <c r="C52" s="17" t="s">
        <v>133</v>
      </c>
      <c r="D52" s="3"/>
      <c r="E52" s="3"/>
      <c r="F52" s="3"/>
      <c r="G52" s="3"/>
      <c r="H52" s="3"/>
      <c r="I52" s="3"/>
      <c r="J52" s="3"/>
      <c r="K52" s="3"/>
      <c r="L52" s="3"/>
      <c r="M52" s="3"/>
      <c r="N52" s="3"/>
      <c r="O52" s="3"/>
      <c r="P52" s="18">
        <f t="shared" si="0"/>
        <v>0</v>
      </c>
    </row>
    <row r="53" spans="1:18" ht="12.75" x14ac:dyDescent="0.25">
      <c r="A53" s="6">
        <f t="shared" si="1"/>
        <v>46</v>
      </c>
      <c r="B53" s="16"/>
      <c r="C53" s="17" t="s">
        <v>52</v>
      </c>
      <c r="D53" s="3"/>
      <c r="E53" s="3"/>
      <c r="F53" s="3"/>
      <c r="G53" s="3"/>
      <c r="H53" s="3">
        <f>' FI.06 REPO'!L1898</f>
        <v>3978.8</v>
      </c>
      <c r="I53" s="3"/>
      <c r="J53" s="3"/>
      <c r="K53" s="3"/>
      <c r="L53" s="3"/>
      <c r="M53" s="3"/>
      <c r="N53" s="3"/>
      <c r="O53" s="3"/>
      <c r="P53" s="18">
        <f t="shared" si="0"/>
        <v>3978.8</v>
      </c>
    </row>
    <row r="54" spans="1:18" ht="18" x14ac:dyDescent="0.25">
      <c r="A54" s="6">
        <f t="shared" si="1"/>
        <v>47</v>
      </c>
      <c r="B54" s="68" t="s">
        <v>225</v>
      </c>
      <c r="C54" s="17" t="s">
        <v>612</v>
      </c>
      <c r="D54" s="3"/>
      <c r="E54" s="3"/>
      <c r="F54" s="3"/>
      <c r="G54" s="3">
        <f>' FI.06 REPO'!L1926</f>
        <v>1513</v>
      </c>
      <c r="H54" s="3"/>
      <c r="I54" s="3">
        <f>' FI.06 REPO'!L1938</f>
        <v>641.96</v>
      </c>
      <c r="J54" s="3"/>
      <c r="K54" s="3"/>
      <c r="L54" s="3"/>
      <c r="M54" s="3"/>
      <c r="N54" s="3"/>
      <c r="O54" s="3">
        <v>2740.02</v>
      </c>
      <c r="P54" s="18">
        <f t="shared" si="0"/>
        <v>4894.9799999999996</v>
      </c>
    </row>
    <row r="55" spans="1:18" ht="12.75" x14ac:dyDescent="0.25">
      <c r="A55" s="6">
        <f t="shared" si="1"/>
        <v>48</v>
      </c>
      <c r="B55" s="4"/>
      <c r="C55" s="17" t="s">
        <v>134</v>
      </c>
      <c r="D55" s="3"/>
      <c r="E55" s="3"/>
      <c r="F55" s="3"/>
      <c r="G55" s="3"/>
      <c r="H55" s="3"/>
      <c r="I55" s="3"/>
      <c r="J55" s="3"/>
      <c r="K55" s="3"/>
      <c r="L55" s="3"/>
      <c r="M55" s="3"/>
      <c r="N55" s="3"/>
      <c r="O55" s="3"/>
      <c r="P55" s="18">
        <f t="shared" si="0"/>
        <v>0</v>
      </c>
    </row>
    <row r="56" spans="1:18" ht="12.75" x14ac:dyDescent="0.25">
      <c r="A56" s="6">
        <f t="shared" si="1"/>
        <v>49</v>
      </c>
      <c r="B56" s="4"/>
      <c r="C56" s="17" t="s">
        <v>135</v>
      </c>
      <c r="D56" s="3"/>
      <c r="E56" s="3"/>
      <c r="F56" s="3"/>
      <c r="G56" s="3"/>
      <c r="H56" s="3"/>
      <c r="I56" s="3"/>
      <c r="J56" s="3"/>
      <c r="K56" s="3"/>
      <c r="L56" s="3"/>
      <c r="M56" s="3"/>
      <c r="N56" s="3"/>
      <c r="O56" s="3"/>
      <c r="P56" s="18">
        <f t="shared" si="0"/>
        <v>0</v>
      </c>
    </row>
    <row r="57" spans="1:18" ht="12.75" x14ac:dyDescent="0.25">
      <c r="A57" s="6">
        <f t="shared" si="1"/>
        <v>50</v>
      </c>
      <c r="B57" s="4"/>
      <c r="C57" s="17" t="s">
        <v>136</v>
      </c>
      <c r="D57" s="3"/>
      <c r="E57" s="3"/>
      <c r="F57" s="3"/>
      <c r="G57" s="3"/>
      <c r="H57" s="3"/>
      <c r="I57" s="3"/>
      <c r="J57" s="3"/>
      <c r="K57" s="3"/>
      <c r="L57" s="3"/>
      <c r="M57" s="3"/>
      <c r="N57" s="3"/>
      <c r="O57" s="3"/>
      <c r="P57" s="18">
        <f t="shared" si="0"/>
        <v>0</v>
      </c>
    </row>
    <row r="58" spans="1:18" s="36" customFormat="1" ht="12.75" x14ac:dyDescent="0.25">
      <c r="A58" s="6">
        <f t="shared" si="1"/>
        <v>51</v>
      </c>
      <c r="B58" s="53" t="s">
        <v>161</v>
      </c>
      <c r="C58" s="50" t="s">
        <v>662</v>
      </c>
      <c r="D58" s="51"/>
      <c r="E58" s="51"/>
      <c r="F58" s="51"/>
      <c r="G58" s="51">
        <f>' FI.06 REPO'!L2013</f>
        <v>2679.99</v>
      </c>
      <c r="H58" s="51">
        <f>' FI.06 REPO'!L2018</f>
        <v>568.4</v>
      </c>
      <c r="I58" s="51"/>
      <c r="J58" s="51"/>
      <c r="K58" s="51"/>
      <c r="L58" s="51"/>
      <c r="M58" s="51"/>
      <c r="N58" s="51">
        <v>1760</v>
      </c>
      <c r="O58" s="51"/>
      <c r="P58" s="18">
        <f t="shared" si="0"/>
        <v>5008.3899999999994</v>
      </c>
    </row>
    <row r="59" spans="1:18" s="36" customFormat="1" ht="12.75" x14ac:dyDescent="0.25">
      <c r="A59" s="6">
        <f t="shared" si="1"/>
        <v>52</v>
      </c>
      <c r="B59" s="465"/>
      <c r="C59" s="50" t="s">
        <v>598</v>
      </c>
      <c r="D59" s="51"/>
      <c r="E59" s="51"/>
      <c r="F59" s="51"/>
      <c r="G59" s="51"/>
      <c r="H59" s="51"/>
      <c r="I59" s="51"/>
      <c r="J59" s="51"/>
      <c r="K59" s="51"/>
      <c r="L59" s="51"/>
      <c r="M59" s="51"/>
      <c r="N59" s="51"/>
      <c r="O59" s="51"/>
      <c r="P59" s="18">
        <f t="shared" si="0"/>
        <v>0</v>
      </c>
    </row>
    <row r="60" spans="1:18" s="36" customFormat="1" ht="18" x14ac:dyDescent="0.25">
      <c r="A60" s="6">
        <f t="shared" si="1"/>
        <v>53</v>
      </c>
      <c r="B60" s="465"/>
      <c r="C60" s="50" t="s">
        <v>599</v>
      </c>
      <c r="D60" s="51"/>
      <c r="E60" s="51"/>
      <c r="F60" s="51"/>
      <c r="G60" s="51"/>
      <c r="H60" s="51"/>
      <c r="I60" s="51"/>
      <c r="J60" s="51"/>
      <c r="K60" s="51"/>
      <c r="L60" s="51"/>
      <c r="M60" s="51"/>
      <c r="N60" s="51"/>
      <c r="O60" s="51"/>
      <c r="P60" s="18">
        <f t="shared" si="0"/>
        <v>0</v>
      </c>
    </row>
    <row r="61" spans="1:18" s="36" customFormat="1" ht="18" x14ac:dyDescent="0.25">
      <c r="A61" s="6">
        <f t="shared" si="1"/>
        <v>54</v>
      </c>
      <c r="B61" s="465"/>
      <c r="C61" s="50" t="s">
        <v>603</v>
      </c>
      <c r="D61" s="51"/>
      <c r="E61" s="51"/>
      <c r="F61" s="51"/>
      <c r="G61" s="51"/>
      <c r="H61" s="51"/>
      <c r="I61" s="51"/>
      <c r="J61" s="51"/>
      <c r="K61" s="51"/>
      <c r="L61" s="51"/>
      <c r="M61" s="51"/>
      <c r="N61" s="51"/>
      <c r="O61" s="51"/>
      <c r="P61" s="18">
        <f t="shared" si="0"/>
        <v>0</v>
      </c>
    </row>
    <row r="62" spans="1:18" s="36" customFormat="1" ht="36" x14ac:dyDescent="0.25">
      <c r="A62" s="6">
        <f t="shared" si="1"/>
        <v>55</v>
      </c>
      <c r="B62" s="466" t="s">
        <v>614</v>
      </c>
      <c r="C62" s="50" t="s">
        <v>671</v>
      </c>
      <c r="D62" s="51"/>
      <c r="E62" s="51"/>
      <c r="F62" s="51"/>
      <c r="G62" s="51"/>
      <c r="H62" s="51"/>
      <c r="I62" s="51">
        <f>' FI.06 REPO'!L1272</f>
        <v>21870.01</v>
      </c>
      <c r="J62" s="51"/>
      <c r="K62" s="51"/>
      <c r="L62" s="51"/>
      <c r="M62" s="51"/>
      <c r="N62" s="51"/>
      <c r="O62" s="51"/>
      <c r="P62" s="18">
        <f t="shared" si="0"/>
        <v>21870.01</v>
      </c>
      <c r="R62" s="405"/>
    </row>
    <row r="63" spans="1:18" s="36" customFormat="1" ht="12.75" x14ac:dyDescent="0.25">
      <c r="A63" s="6">
        <f t="shared" si="1"/>
        <v>56</v>
      </c>
      <c r="B63" s="465" t="s">
        <v>162</v>
      </c>
      <c r="C63" s="50" t="s">
        <v>163</v>
      </c>
      <c r="D63" s="51"/>
      <c r="E63" s="51"/>
      <c r="F63" s="51">
        <f>' FI.06 REPO'!L2154</f>
        <v>290</v>
      </c>
      <c r="G63" s="51">
        <f>' FI.06 REPO'!L2161</f>
        <v>174</v>
      </c>
      <c r="H63" s="51">
        <f>' FI.06 REPO'!L2165</f>
        <v>4138.3999999999996</v>
      </c>
      <c r="I63" s="51">
        <f>' FI.06 REPO'!L2168</f>
        <v>116</v>
      </c>
      <c r="J63" s="51"/>
      <c r="K63" s="51"/>
      <c r="L63" s="51"/>
      <c r="M63" s="51">
        <v>100</v>
      </c>
      <c r="N63" s="51"/>
      <c r="O63" s="51"/>
      <c r="P63" s="18">
        <f t="shared" si="0"/>
        <v>4818.3999999999996</v>
      </c>
    </row>
    <row r="64" spans="1:18" s="36" customFormat="1" ht="12.75" x14ac:dyDescent="0.25">
      <c r="A64" s="6">
        <f t="shared" si="1"/>
        <v>57</v>
      </c>
      <c r="B64" s="465" t="s">
        <v>152</v>
      </c>
      <c r="C64" s="50" t="s">
        <v>153</v>
      </c>
      <c r="D64" s="51"/>
      <c r="E64" s="51"/>
      <c r="F64" s="51"/>
      <c r="G64" s="51">
        <f>' FI.06 REPO'!L2238</f>
        <v>116</v>
      </c>
      <c r="H64" s="51"/>
      <c r="I64" s="51"/>
      <c r="J64" s="51"/>
      <c r="K64" s="51"/>
      <c r="L64" s="51"/>
      <c r="M64" s="51"/>
      <c r="N64" s="51"/>
      <c r="O64" s="51"/>
      <c r="P64" s="18">
        <f t="shared" si="0"/>
        <v>116</v>
      </c>
      <c r="Q64" s="48"/>
    </row>
    <row r="65" spans="1:16" s="36" customFormat="1" ht="18" x14ac:dyDescent="0.25">
      <c r="A65" s="6">
        <f t="shared" si="1"/>
        <v>58</v>
      </c>
      <c r="B65" s="466"/>
      <c r="C65" s="50" t="s">
        <v>616</v>
      </c>
      <c r="D65" s="51"/>
      <c r="E65" s="51"/>
      <c r="F65" s="51"/>
      <c r="G65" s="51"/>
      <c r="H65" s="51"/>
      <c r="I65" s="51"/>
      <c r="J65" s="51"/>
      <c r="K65" s="51"/>
      <c r="L65" s="51"/>
      <c r="M65" s="51"/>
      <c r="N65" s="51"/>
      <c r="O65" s="51"/>
      <c r="P65" s="18">
        <f t="shared" si="0"/>
        <v>0</v>
      </c>
    </row>
    <row r="66" spans="1:16" s="36" customFormat="1" ht="12.75" x14ac:dyDescent="0.25">
      <c r="A66" s="6"/>
      <c r="B66" s="466"/>
      <c r="C66" s="50" t="s">
        <v>1812</v>
      </c>
      <c r="D66" s="51"/>
      <c r="E66" s="51"/>
      <c r="F66" s="51"/>
      <c r="G66" s="51"/>
      <c r="H66" s="51"/>
      <c r="I66" s="51"/>
      <c r="J66" s="51">
        <v>1493.15</v>
      </c>
      <c r="K66" s="51">
        <v>4456.8</v>
      </c>
      <c r="L66" s="51">
        <v>9111.7999999999993</v>
      </c>
      <c r="M66" s="51">
        <v>2134.4</v>
      </c>
      <c r="N66" s="51"/>
      <c r="O66" s="51"/>
      <c r="P66" s="18">
        <f t="shared" si="0"/>
        <v>17196.150000000001</v>
      </c>
    </row>
    <row r="67" spans="1:16" s="36" customFormat="1" ht="12.75" x14ac:dyDescent="0.25">
      <c r="A67" s="6"/>
      <c r="B67" s="466"/>
      <c r="C67" s="50" t="s">
        <v>1815</v>
      </c>
      <c r="D67" s="51"/>
      <c r="E67" s="51"/>
      <c r="F67" s="51"/>
      <c r="G67" s="51"/>
      <c r="H67" s="51"/>
      <c r="I67" s="51"/>
      <c r="J67" s="51">
        <v>6700.16</v>
      </c>
      <c r="K67" s="51"/>
      <c r="L67" s="51"/>
      <c r="M67" s="51"/>
      <c r="N67" s="51"/>
      <c r="O67" s="51"/>
      <c r="P67" s="18">
        <f t="shared" si="0"/>
        <v>6700.16</v>
      </c>
    </row>
    <row r="68" spans="1:16" s="36" customFormat="1" ht="12.75" x14ac:dyDescent="0.25">
      <c r="A68" s="6"/>
      <c r="B68" s="466"/>
      <c r="C68" s="50" t="s">
        <v>1816</v>
      </c>
      <c r="D68" s="51"/>
      <c r="E68" s="51"/>
      <c r="F68" s="51"/>
      <c r="G68" s="51"/>
      <c r="H68" s="51"/>
      <c r="I68" s="51"/>
      <c r="J68" s="51">
        <v>50</v>
      </c>
      <c r="K68" s="51"/>
      <c r="L68" s="51"/>
      <c r="M68" s="51"/>
      <c r="N68" s="51"/>
      <c r="O68" s="51"/>
      <c r="P68" s="18">
        <f t="shared" si="0"/>
        <v>50</v>
      </c>
    </row>
    <row r="69" spans="1:16" s="36" customFormat="1" ht="12.75" x14ac:dyDescent="0.25">
      <c r="A69" s="6"/>
      <c r="B69" s="466"/>
      <c r="C69" s="50" t="s">
        <v>1817</v>
      </c>
      <c r="D69" s="51"/>
      <c r="E69" s="51"/>
      <c r="F69" s="51"/>
      <c r="G69" s="51"/>
      <c r="H69" s="51"/>
      <c r="I69" s="51"/>
      <c r="J69" s="51"/>
      <c r="K69" s="51">
        <v>8369.4</v>
      </c>
      <c r="L69" s="51"/>
      <c r="M69" s="51"/>
      <c r="N69" s="51"/>
      <c r="O69" s="51"/>
      <c r="P69" s="18">
        <f t="shared" si="0"/>
        <v>8369.4</v>
      </c>
    </row>
    <row r="70" spans="1:16" s="36" customFormat="1" ht="12.75" x14ac:dyDescent="0.25">
      <c r="A70" s="6"/>
      <c r="B70" s="466"/>
      <c r="C70" s="50" t="s">
        <v>1818</v>
      </c>
      <c r="D70" s="51"/>
      <c r="E70" s="51"/>
      <c r="F70" s="51"/>
      <c r="G70" s="51"/>
      <c r="H70" s="51"/>
      <c r="I70" s="51"/>
      <c r="J70" s="51"/>
      <c r="K70" s="51">
        <v>2215.7199999999998</v>
      </c>
      <c r="L70" s="51">
        <v>168.2</v>
      </c>
      <c r="M70" s="51">
        <v>1368.8</v>
      </c>
      <c r="N70" s="51"/>
      <c r="O70" s="51"/>
      <c r="P70" s="18">
        <f t="shared" si="0"/>
        <v>3752.7199999999993</v>
      </c>
    </row>
    <row r="71" spans="1:16" s="36" customFormat="1" ht="12.75" x14ac:dyDescent="0.25">
      <c r="A71" s="6"/>
      <c r="B71" s="466"/>
      <c r="C71" s="50" t="s">
        <v>1819</v>
      </c>
      <c r="D71" s="51"/>
      <c r="E71" s="51"/>
      <c r="F71" s="51"/>
      <c r="G71" s="51"/>
      <c r="H71" s="51"/>
      <c r="I71" s="51"/>
      <c r="J71" s="51"/>
      <c r="K71" s="51">
        <v>4007.8</v>
      </c>
      <c r="L71" s="51"/>
      <c r="M71" s="51"/>
      <c r="N71" s="51">
        <v>2204</v>
      </c>
      <c r="O71" s="51"/>
      <c r="P71" s="18">
        <f t="shared" si="0"/>
        <v>6211.8</v>
      </c>
    </row>
    <row r="72" spans="1:16" s="36" customFormat="1" ht="12.75" x14ac:dyDescent="0.25">
      <c r="A72" s="6"/>
      <c r="B72" s="466"/>
      <c r="C72" s="50" t="s">
        <v>1820</v>
      </c>
      <c r="D72" s="51"/>
      <c r="E72" s="51"/>
      <c r="F72" s="51"/>
      <c r="G72" s="51"/>
      <c r="H72" s="51"/>
      <c r="I72" s="51"/>
      <c r="J72" s="51"/>
      <c r="K72" s="51">
        <v>7066</v>
      </c>
      <c r="L72" s="51"/>
      <c r="M72" s="51"/>
      <c r="N72" s="51"/>
      <c r="O72" s="51"/>
      <c r="P72" s="18">
        <f t="shared" ref="P72:P91" si="2">SUM(D72:O72)</f>
        <v>7066</v>
      </c>
    </row>
    <row r="73" spans="1:16" s="36" customFormat="1" ht="12.75" x14ac:dyDescent="0.25">
      <c r="A73" s="6"/>
      <c r="B73" s="466"/>
      <c r="C73" s="50" t="s">
        <v>1821</v>
      </c>
      <c r="D73" s="51"/>
      <c r="E73" s="51"/>
      <c r="F73" s="51"/>
      <c r="G73" s="51"/>
      <c r="H73" s="51"/>
      <c r="I73" s="51"/>
      <c r="J73" s="51"/>
      <c r="K73" s="51">
        <v>550</v>
      </c>
      <c r="L73" s="51"/>
      <c r="M73" s="51"/>
      <c r="N73" s="51"/>
      <c r="O73" s="51"/>
      <c r="P73" s="18">
        <f t="shared" si="2"/>
        <v>550</v>
      </c>
    </row>
    <row r="74" spans="1:16" s="36" customFormat="1" ht="12.75" x14ac:dyDescent="0.25">
      <c r="A74" s="6"/>
      <c r="B74" s="466"/>
      <c r="C74" s="50" t="s">
        <v>1822</v>
      </c>
      <c r="D74" s="51"/>
      <c r="E74" s="51"/>
      <c r="F74" s="51"/>
      <c r="G74" s="51"/>
      <c r="H74" s="51"/>
      <c r="I74" s="51"/>
      <c r="J74" s="51"/>
      <c r="K74" s="51">
        <v>1566</v>
      </c>
      <c r="L74" s="51"/>
      <c r="M74" s="51">
        <v>5742</v>
      </c>
      <c r="N74" s="51">
        <v>1206.4000000000001</v>
      </c>
      <c r="O74" s="51"/>
      <c r="P74" s="18">
        <f t="shared" si="2"/>
        <v>8514.4</v>
      </c>
    </row>
    <row r="75" spans="1:16" s="36" customFormat="1" ht="12.75" x14ac:dyDescent="0.25">
      <c r="A75" s="6"/>
      <c r="B75" s="466"/>
      <c r="C75" s="50">
        <v>937</v>
      </c>
      <c r="D75" s="51"/>
      <c r="E75" s="51"/>
      <c r="F75" s="51"/>
      <c r="G75" s="51"/>
      <c r="H75" s="51"/>
      <c r="I75" s="51"/>
      <c r="J75" s="51"/>
      <c r="K75" s="51">
        <v>243.6</v>
      </c>
      <c r="L75" s="51"/>
      <c r="M75" s="51"/>
      <c r="N75" s="51"/>
      <c r="O75" s="51">
        <v>1740</v>
      </c>
      <c r="P75" s="18">
        <f t="shared" si="2"/>
        <v>1983.6</v>
      </c>
    </row>
    <row r="76" spans="1:16" s="36" customFormat="1" ht="12.75" x14ac:dyDescent="0.25">
      <c r="A76" s="6"/>
      <c r="B76" s="466"/>
      <c r="C76" s="50" t="s">
        <v>1830</v>
      </c>
      <c r="D76" s="51"/>
      <c r="E76" s="51"/>
      <c r="F76" s="51"/>
      <c r="G76" s="51"/>
      <c r="H76" s="51"/>
      <c r="I76" s="51"/>
      <c r="J76" s="51"/>
      <c r="K76" s="51"/>
      <c r="L76" s="51">
        <v>50</v>
      </c>
      <c r="M76" s="51"/>
      <c r="N76" s="51"/>
      <c r="O76" s="51">
        <v>1682</v>
      </c>
      <c r="P76" s="18">
        <f t="shared" si="2"/>
        <v>1732</v>
      </c>
    </row>
    <row r="77" spans="1:16" s="36" customFormat="1" ht="12.75" x14ac:dyDescent="0.25">
      <c r="A77" s="6"/>
      <c r="B77" s="466"/>
      <c r="C77" s="50" t="s">
        <v>1831</v>
      </c>
      <c r="D77" s="51"/>
      <c r="E77" s="51"/>
      <c r="F77" s="51"/>
      <c r="G77" s="51"/>
      <c r="H77" s="51"/>
      <c r="I77" s="51"/>
      <c r="J77" s="51"/>
      <c r="K77" s="51"/>
      <c r="L77" s="51">
        <v>2563.6</v>
      </c>
      <c r="M77" s="51"/>
      <c r="N77" s="51"/>
      <c r="O77" s="51"/>
      <c r="P77" s="18">
        <f t="shared" si="2"/>
        <v>2563.6</v>
      </c>
    </row>
    <row r="78" spans="1:16" s="36" customFormat="1" ht="12.75" x14ac:dyDescent="0.25">
      <c r="A78" s="6"/>
      <c r="B78" s="466"/>
      <c r="C78" s="50" t="s">
        <v>1833</v>
      </c>
      <c r="D78" s="51"/>
      <c r="E78" s="51"/>
      <c r="F78" s="51"/>
      <c r="G78" s="51"/>
      <c r="H78" s="51"/>
      <c r="I78" s="51"/>
      <c r="J78" s="51"/>
      <c r="K78" s="51"/>
      <c r="L78" s="51"/>
      <c r="M78" s="51"/>
      <c r="N78" s="51"/>
      <c r="O78" s="51">
        <v>464</v>
      </c>
      <c r="P78" s="18">
        <f t="shared" si="2"/>
        <v>464</v>
      </c>
    </row>
    <row r="79" spans="1:16" s="36" customFormat="1" ht="12.75" x14ac:dyDescent="0.25">
      <c r="A79" s="6"/>
      <c r="B79" s="466"/>
      <c r="C79" s="50" t="s">
        <v>1835</v>
      </c>
      <c r="D79" s="51"/>
      <c r="E79" s="51"/>
      <c r="F79" s="51"/>
      <c r="G79" s="51"/>
      <c r="H79" s="51"/>
      <c r="I79" s="51"/>
      <c r="J79" s="51"/>
      <c r="K79" s="51"/>
      <c r="L79" s="51"/>
      <c r="M79" s="51"/>
      <c r="N79" s="51"/>
      <c r="O79" s="51">
        <v>75.400000000000006</v>
      </c>
      <c r="P79" s="18">
        <f t="shared" si="2"/>
        <v>75.400000000000006</v>
      </c>
    </row>
    <row r="80" spans="1:16" s="36" customFormat="1" ht="12.75" x14ac:dyDescent="0.25">
      <c r="A80" s="6"/>
      <c r="B80" s="466"/>
      <c r="C80" s="50" t="s">
        <v>1838</v>
      </c>
      <c r="D80" s="51"/>
      <c r="E80" s="51"/>
      <c r="F80" s="51"/>
      <c r="G80" s="51"/>
      <c r="H80" s="51"/>
      <c r="I80" s="51"/>
      <c r="J80" s="51"/>
      <c r="K80" s="51"/>
      <c r="L80" s="51"/>
      <c r="M80" s="51"/>
      <c r="N80" s="51"/>
      <c r="O80" s="51">
        <v>1600.01</v>
      </c>
      <c r="P80" s="18">
        <f t="shared" si="2"/>
        <v>1600.01</v>
      </c>
    </row>
    <row r="81" spans="1:17" s="36" customFormat="1" ht="12.75" x14ac:dyDescent="0.25">
      <c r="A81" s="6"/>
      <c r="B81" s="466"/>
      <c r="C81" s="50" t="s">
        <v>1848</v>
      </c>
      <c r="D81" s="51"/>
      <c r="E81" s="51"/>
      <c r="F81" s="51"/>
      <c r="G81" s="51"/>
      <c r="H81" s="51"/>
      <c r="I81" s="51"/>
      <c r="J81" s="51"/>
      <c r="K81" s="51"/>
      <c r="L81" s="51"/>
      <c r="M81" s="51"/>
      <c r="N81" s="51">
        <v>9448.7999999999993</v>
      </c>
      <c r="O81" s="51"/>
      <c r="P81" s="18">
        <f t="shared" si="2"/>
        <v>9448.7999999999993</v>
      </c>
    </row>
    <row r="82" spans="1:17" s="36" customFormat="1" ht="12.75" x14ac:dyDescent="0.25">
      <c r="A82" s="6"/>
      <c r="B82" s="466"/>
      <c r="C82" s="50" t="s">
        <v>1841</v>
      </c>
      <c r="D82" s="51"/>
      <c r="E82" s="51"/>
      <c r="F82" s="51"/>
      <c r="G82" s="51"/>
      <c r="H82" s="51"/>
      <c r="I82" s="51"/>
      <c r="J82" s="51"/>
      <c r="K82" s="51"/>
      <c r="L82" s="51"/>
      <c r="M82" s="51">
        <v>2215.6</v>
      </c>
      <c r="N82" s="51">
        <v>2318.84</v>
      </c>
      <c r="O82" s="51"/>
      <c r="P82" s="18">
        <f t="shared" si="2"/>
        <v>4534.4400000000005</v>
      </c>
    </row>
    <row r="83" spans="1:17" s="36" customFormat="1" ht="12.75" x14ac:dyDescent="0.25">
      <c r="B83" s="466"/>
      <c r="C83" s="50" t="s">
        <v>1842</v>
      </c>
      <c r="D83" s="51"/>
      <c r="E83" s="51"/>
      <c r="F83" s="51"/>
      <c r="G83" s="51"/>
      <c r="H83" s="51"/>
      <c r="I83" s="51"/>
      <c r="J83" s="51"/>
      <c r="K83" s="51"/>
      <c r="L83" s="51"/>
      <c r="M83" s="51">
        <v>6340</v>
      </c>
      <c r="N83" s="51">
        <v>959.04</v>
      </c>
      <c r="O83" s="51">
        <v>450</v>
      </c>
      <c r="P83" s="18">
        <f t="shared" si="2"/>
        <v>7749.04</v>
      </c>
    </row>
    <row r="84" spans="1:17" s="36" customFormat="1" ht="12.75" x14ac:dyDescent="0.25">
      <c r="B84" s="466"/>
      <c r="C84" s="50" t="s">
        <v>1843</v>
      </c>
      <c r="D84" s="51"/>
      <c r="E84" s="51"/>
      <c r="F84" s="51"/>
      <c r="G84" s="51"/>
      <c r="H84" s="51"/>
      <c r="I84" s="51"/>
      <c r="J84" s="51"/>
      <c r="K84" s="51"/>
      <c r="L84" s="51"/>
      <c r="M84" s="51">
        <v>3588.06</v>
      </c>
      <c r="N84" s="51"/>
      <c r="O84" s="51">
        <v>820</v>
      </c>
      <c r="P84" s="18">
        <f t="shared" si="2"/>
        <v>4408.0599999999995</v>
      </c>
    </row>
    <row r="85" spans="1:17" s="36" customFormat="1" ht="12.75" x14ac:dyDescent="0.25">
      <c r="B85" s="466"/>
      <c r="C85" s="50" t="s">
        <v>1846</v>
      </c>
      <c r="D85" s="51"/>
      <c r="E85" s="51"/>
      <c r="F85" s="51"/>
      <c r="G85" s="51"/>
      <c r="H85" s="51"/>
      <c r="I85" s="51"/>
      <c r="J85" s="51"/>
      <c r="K85" s="51"/>
      <c r="L85" s="51"/>
      <c r="M85" s="51"/>
      <c r="N85" s="51">
        <v>638</v>
      </c>
      <c r="O85" s="51"/>
      <c r="P85" s="18">
        <f t="shared" si="2"/>
        <v>638</v>
      </c>
    </row>
    <row r="86" spans="1:17" s="36" customFormat="1" ht="12.75" x14ac:dyDescent="0.25">
      <c r="B86" s="466"/>
      <c r="C86" s="50" t="s">
        <v>1852</v>
      </c>
      <c r="D86" s="51"/>
      <c r="E86" s="51"/>
      <c r="F86" s="51"/>
      <c r="G86" s="51"/>
      <c r="H86" s="51"/>
      <c r="I86" s="51"/>
      <c r="J86" s="51"/>
      <c r="K86" s="51"/>
      <c r="L86" s="51"/>
      <c r="M86" s="51"/>
      <c r="N86" s="51"/>
      <c r="O86" s="51">
        <v>1334</v>
      </c>
      <c r="P86" s="18">
        <f t="shared" si="2"/>
        <v>1334</v>
      </c>
    </row>
    <row r="87" spans="1:17" s="36" customFormat="1" ht="12.75" x14ac:dyDescent="0.25">
      <c r="B87" s="466"/>
      <c r="C87" s="50" t="s">
        <v>1851</v>
      </c>
      <c r="D87" s="51"/>
      <c r="E87" s="51"/>
      <c r="F87" s="51"/>
      <c r="G87" s="51"/>
      <c r="H87" s="51"/>
      <c r="I87" s="51"/>
      <c r="J87" s="51"/>
      <c r="K87" s="51"/>
      <c r="L87" s="51"/>
      <c r="M87" s="51"/>
      <c r="N87" s="51"/>
      <c r="O87" s="51">
        <v>1740</v>
      </c>
      <c r="P87" s="18">
        <f t="shared" si="2"/>
        <v>1740</v>
      </c>
    </row>
    <row r="88" spans="1:17" s="36" customFormat="1" ht="12.75" x14ac:dyDescent="0.25">
      <c r="B88" s="466"/>
      <c r="C88" s="50" t="s">
        <v>1853</v>
      </c>
      <c r="D88" s="51"/>
      <c r="E88" s="51"/>
      <c r="F88" s="51"/>
      <c r="G88" s="51"/>
      <c r="H88" s="51"/>
      <c r="I88" s="51"/>
      <c r="J88" s="51"/>
      <c r="K88" s="51"/>
      <c r="L88" s="51"/>
      <c r="M88" s="51"/>
      <c r="N88" s="51"/>
      <c r="O88" s="51">
        <v>522</v>
      </c>
      <c r="P88" s="18">
        <f t="shared" si="2"/>
        <v>522</v>
      </c>
    </row>
    <row r="89" spans="1:17" s="36" customFormat="1" ht="12.75" x14ac:dyDescent="0.25">
      <c r="B89" s="466"/>
      <c r="C89" s="50" t="s">
        <v>1849</v>
      </c>
      <c r="D89" s="51"/>
      <c r="E89" s="51"/>
      <c r="F89" s="51"/>
      <c r="G89" s="51"/>
      <c r="H89" s="51"/>
      <c r="I89" s="51"/>
      <c r="J89" s="51"/>
      <c r="K89" s="51"/>
      <c r="L89" s="51"/>
      <c r="M89" s="51"/>
      <c r="N89" s="51">
        <v>5858</v>
      </c>
      <c r="O89" s="51"/>
      <c r="P89" s="18">
        <f t="shared" si="2"/>
        <v>5858</v>
      </c>
    </row>
    <row r="90" spans="1:17" s="36" customFormat="1" ht="12.75" x14ac:dyDescent="0.25">
      <c r="B90" s="466"/>
      <c r="C90" s="50" t="s">
        <v>1854</v>
      </c>
      <c r="D90" s="51"/>
      <c r="E90" s="51"/>
      <c r="F90" s="51"/>
      <c r="G90" s="51"/>
      <c r="H90" s="51"/>
      <c r="I90" s="51"/>
      <c r="J90" s="51"/>
      <c r="K90" s="51"/>
      <c r="L90" s="51"/>
      <c r="M90" s="51"/>
      <c r="N90" s="51"/>
      <c r="O90" s="51">
        <v>290</v>
      </c>
      <c r="P90" s="18">
        <f t="shared" si="2"/>
        <v>290</v>
      </c>
    </row>
    <row r="91" spans="1:17" s="36" customFormat="1" ht="12.75" x14ac:dyDescent="0.25">
      <c r="A91" s="6"/>
      <c r="B91" s="466"/>
      <c r="C91" s="50" t="s">
        <v>1832</v>
      </c>
      <c r="D91" s="51"/>
      <c r="E91" s="51"/>
      <c r="F91" s="51"/>
      <c r="G91" s="51"/>
      <c r="H91" s="51"/>
      <c r="I91" s="51"/>
      <c r="J91" s="51"/>
      <c r="K91" s="51"/>
      <c r="L91" s="51">
        <v>580</v>
      </c>
      <c r="M91" s="51"/>
      <c r="N91" s="51"/>
      <c r="O91" s="51"/>
      <c r="P91" s="18">
        <f t="shared" si="2"/>
        <v>580</v>
      </c>
    </row>
    <row r="92" spans="1:17" ht="12.75" x14ac:dyDescent="0.25">
      <c r="B92" s="20"/>
      <c r="C92" s="21" t="s">
        <v>17</v>
      </c>
      <c r="D92" s="22">
        <f t="shared" ref="D92:L92" si="3">SUM(D8:D91)</f>
        <v>31795.85</v>
      </c>
      <c r="E92" s="22">
        <f t="shared" si="3"/>
        <v>62451.01</v>
      </c>
      <c r="F92" s="22">
        <f t="shared" si="3"/>
        <v>183968.01</v>
      </c>
      <c r="G92" s="22">
        <f t="shared" si="3"/>
        <v>120054.4684</v>
      </c>
      <c r="H92" s="22">
        <f t="shared" si="3"/>
        <v>126511.08999999997</v>
      </c>
      <c r="I92" s="22">
        <f t="shared" si="3"/>
        <v>130084.54</v>
      </c>
      <c r="J92" s="22">
        <f t="shared" si="3"/>
        <v>65047.78</v>
      </c>
      <c r="K92" s="22">
        <f t="shared" si="3"/>
        <v>82012.710000000006</v>
      </c>
      <c r="L92" s="22">
        <f t="shared" si="3"/>
        <v>45919.919999999991</v>
      </c>
      <c r="M92" s="22">
        <f>SUM(M8:M91)</f>
        <v>106169.53</v>
      </c>
      <c r="N92" s="22">
        <f t="shared" ref="N92:P92" si="4">SUM(N8:N91)</f>
        <v>97304.209999999977</v>
      </c>
      <c r="O92" s="22">
        <f t="shared" si="4"/>
        <v>77757.699999999983</v>
      </c>
      <c r="P92" s="22">
        <f t="shared" si="4"/>
        <v>1129076.8184000002</v>
      </c>
    </row>
    <row r="93" spans="1:17" ht="13.5" hidden="1" x14ac:dyDescent="0.25">
      <c r="B93" s="461"/>
      <c r="C93" s="461"/>
      <c r="D93" s="462">
        <f>D92+'RF-07 FORTAMUN ACUM'!D96</f>
        <v>44103.839999999997</v>
      </c>
      <c r="E93" s="413">
        <f>E92</f>
        <v>62451.01</v>
      </c>
      <c r="F93" s="24">
        <f>F92+'RF-07 FORTAMUN ACUM'!F96</f>
        <v>625185.03</v>
      </c>
      <c r="G93" s="474">
        <f>'RF-07 FORTAMUN ACUM'!G96+'FR-07 REPO ACUM'!G92</f>
        <v>168136.46840000001</v>
      </c>
      <c r="H93" s="414">
        <f>H92+'RF-07 FORTAMUN ACUM'!H96</f>
        <v>639951.25</v>
      </c>
      <c r="I93" s="414">
        <f>I92+'RF-07 FORTAMUN ACUM'!I96</f>
        <v>280453.25999999995</v>
      </c>
      <c r="J93" s="415"/>
      <c r="K93" s="23"/>
      <c r="L93" s="23">
        <f>L92+'RF-07 FORTAMUN ACUM'!L96</f>
        <v>81837.01999999999</v>
      </c>
      <c r="M93" s="23">
        <f>M92+'RF-07 FORTAMUN ACUM'!M96</f>
        <v>193655.28</v>
      </c>
      <c r="N93" s="23">
        <f>N92+'RF-07 FORTAMUN ACUM'!N96</f>
        <v>163135.19999999998</v>
      </c>
      <c r="O93" s="23">
        <f>O92+'RF-07 FORTAMUN ACUM'!O96</f>
        <v>169608.8</v>
      </c>
      <c r="P93" s="24"/>
    </row>
    <row r="94" spans="1:17" ht="12.75" hidden="1" x14ac:dyDescent="0.25">
      <c r="B94" s="5"/>
      <c r="C94" s="5"/>
      <c r="D94" s="413">
        <f>6420.73+18259.72+19423.39</f>
        <v>44103.839999999997</v>
      </c>
      <c r="E94" s="413">
        <f>11091.01+51360</f>
        <v>62451.01</v>
      </c>
      <c r="F94" s="23">
        <f>85366.8+302056.94+4698+3016+1160+25752+51187.41</f>
        <v>473237.15</v>
      </c>
      <c r="G94" s="414">
        <f>G92+'RF-07 FORTAMUN ACUM'!G96</f>
        <v>168136.46840000001</v>
      </c>
      <c r="H94" s="416"/>
      <c r="I94" s="414"/>
      <c r="J94" s="417"/>
      <c r="K94" s="23"/>
      <c r="L94" s="23"/>
      <c r="M94" s="23">
        <f>I93-M93</f>
        <v>86797.979999999952</v>
      </c>
      <c r="N94" s="23"/>
      <c r="O94" s="23"/>
      <c r="P94" s="24"/>
    </row>
    <row r="95" spans="1:17" s="25" customFormat="1" ht="17.25" customHeight="1" x14ac:dyDescent="0.25">
      <c r="B95" s="558" t="s">
        <v>18</v>
      </c>
      <c r="C95" s="558"/>
      <c r="D95" s="558"/>
      <c r="E95" s="558"/>
      <c r="F95" s="558"/>
      <c r="G95" s="558"/>
      <c r="H95" s="584" t="s">
        <v>19</v>
      </c>
      <c r="I95" s="584"/>
      <c r="J95" s="418"/>
      <c r="K95" s="418"/>
      <c r="L95" s="418"/>
      <c r="M95" s="585" t="s">
        <v>20</v>
      </c>
      <c r="N95" s="585"/>
      <c r="P95" s="450"/>
    </row>
    <row r="96" spans="1:17" s="25" customFormat="1" ht="12.75" x14ac:dyDescent="0.25">
      <c r="B96" s="82"/>
      <c r="C96" s="83"/>
      <c r="D96" s="84"/>
      <c r="E96" s="502"/>
      <c r="F96" s="122"/>
      <c r="G96" s="130"/>
      <c r="H96" s="420"/>
      <c r="I96" s="421"/>
      <c r="J96" s="422"/>
      <c r="K96" s="421"/>
      <c r="L96" s="423"/>
      <c r="M96" s="424"/>
      <c r="N96" s="453"/>
      <c r="Q96" s="450"/>
    </row>
    <row r="97" spans="2:257" s="25" customFormat="1" ht="15" customHeight="1" x14ac:dyDescent="0.25">
      <c r="B97" s="558" t="s">
        <v>1246</v>
      </c>
      <c r="C97" s="558"/>
      <c r="D97" s="558"/>
      <c r="E97" s="558"/>
      <c r="F97" s="558"/>
      <c r="G97" s="558"/>
      <c r="H97" s="578" t="s">
        <v>137</v>
      </c>
      <c r="I97" s="578"/>
      <c r="J97" s="425"/>
      <c r="K97" s="419"/>
      <c r="L97" s="581" t="s">
        <v>138</v>
      </c>
      <c r="M97" s="581"/>
      <c r="N97" s="581"/>
      <c r="O97" s="581"/>
    </row>
    <row r="98" spans="2:257" s="25" customFormat="1" ht="12.75" x14ac:dyDescent="0.25">
      <c r="B98" s="558" t="s">
        <v>1247</v>
      </c>
      <c r="C98" s="558"/>
      <c r="D98" s="558"/>
      <c r="E98" s="558"/>
      <c r="F98" s="558"/>
      <c r="G98" s="558"/>
      <c r="H98" s="579" t="s">
        <v>39</v>
      </c>
      <c r="I98" s="579"/>
      <c r="J98" s="424"/>
      <c r="K98" s="424"/>
      <c r="L98" s="426"/>
      <c r="M98" s="580" t="s">
        <v>40</v>
      </c>
      <c r="N98" s="580"/>
    </row>
    <row r="99" spans="2:257" ht="12.75" x14ac:dyDescent="0.25">
      <c r="B99" s="463"/>
      <c r="C99" s="463"/>
      <c r="D99" s="464"/>
      <c r="E99" s="463"/>
      <c r="F99" s="464"/>
      <c r="G99" s="427"/>
      <c r="H99" s="427"/>
      <c r="I99" s="27"/>
      <c r="J99" s="27"/>
      <c r="K99" s="27"/>
      <c r="L99" s="27"/>
      <c r="M99" s="27"/>
      <c r="N99" s="27"/>
      <c r="O99" s="27"/>
    </row>
    <row r="100" spans="2:257" s="28" customFormat="1" x14ac:dyDescent="0.25">
      <c r="B100" s="11"/>
      <c r="C100" s="11"/>
      <c r="D100" s="11"/>
      <c r="E100" s="11"/>
      <c r="F100" s="11"/>
      <c r="G100" s="11"/>
      <c r="H100" s="7"/>
      <c r="I100" s="574"/>
      <c r="J100" s="574"/>
      <c r="K100" s="574"/>
      <c r="L100" s="574"/>
      <c r="M100" s="29"/>
      <c r="N100" s="29"/>
      <c r="O100" s="29"/>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row>
    <row r="101" spans="2:257" s="28" customFormat="1" x14ac:dyDescent="0.25">
      <c r="B101" s="11"/>
      <c r="C101" s="11"/>
      <c r="D101" s="428"/>
      <c r="E101" s="428"/>
      <c r="F101" s="428"/>
      <c r="G101" s="11"/>
      <c r="H101" s="429"/>
      <c r="I101" s="429"/>
      <c r="J101" s="7"/>
      <c r="K101" s="29"/>
      <c r="L101" s="29"/>
      <c r="M101" s="29"/>
      <c r="N101" s="29"/>
      <c r="O101" s="29"/>
      <c r="Q101" s="6">
        <f>Q98+R99</f>
        <v>0</v>
      </c>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row>
    <row r="102" spans="2:257" s="28" customFormat="1" ht="15.75" x14ac:dyDescent="0.25">
      <c r="B102" s="575"/>
      <c r="C102" s="575"/>
      <c r="D102" s="575"/>
      <c r="E102" s="575"/>
      <c r="F102" s="575"/>
      <c r="G102" s="575"/>
      <c r="H102" s="575"/>
      <c r="I102" s="576"/>
      <c r="J102" s="577"/>
      <c r="K102" s="577"/>
      <c r="L102" s="577"/>
      <c r="M102" s="577"/>
      <c r="N102" s="8"/>
      <c r="O102" s="8"/>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row>
    <row r="103" spans="2:257" s="28" customFormat="1" ht="15.75" x14ac:dyDescent="0.25">
      <c r="B103" s="30"/>
      <c r="C103" s="30"/>
      <c r="D103" s="407"/>
      <c r="E103" s="407"/>
      <c r="F103" s="407"/>
      <c r="G103" s="407"/>
      <c r="H103" s="430"/>
      <c r="I103" s="408"/>
      <c r="J103" s="408"/>
      <c r="K103" s="408"/>
      <c r="L103" s="408"/>
      <c r="M103" s="408"/>
      <c r="N103" s="8"/>
      <c r="O103" s="8"/>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row>
    <row r="104" spans="2:257" s="28" customFormat="1" x14ac:dyDescent="0.25">
      <c r="B104" s="31"/>
      <c r="C104" s="32"/>
      <c r="D104" s="29"/>
      <c r="E104" s="6"/>
      <c r="F104" s="6"/>
      <c r="G104" s="6"/>
      <c r="H104" s="29"/>
      <c r="I104" s="29"/>
      <c r="J104" s="29"/>
      <c r="K104" s="29"/>
      <c r="L104" s="29"/>
      <c r="M104" s="29"/>
      <c r="N104" s="29"/>
      <c r="O104" s="29"/>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row>
    <row r="105" spans="2:257" s="28" customFormat="1" x14ac:dyDescent="0.25">
      <c r="B105" s="31"/>
      <c r="C105" s="32"/>
      <c r="D105" s="6"/>
      <c r="E105" s="6"/>
      <c r="F105" s="6"/>
      <c r="G105" s="6"/>
      <c r="H105" s="6"/>
      <c r="I105" s="29"/>
      <c r="J105" s="29"/>
      <c r="K105" s="29"/>
      <c r="L105" s="29"/>
      <c r="M105" s="29"/>
      <c r="N105" s="29"/>
      <c r="O105" s="29"/>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row>
    <row r="106" spans="2:257" s="28" customFormat="1" x14ac:dyDescent="0.25">
      <c r="B106" s="31"/>
      <c r="C106" s="32"/>
      <c r="D106" s="6"/>
      <c r="E106" s="6"/>
      <c r="F106" s="6"/>
      <c r="G106" s="6"/>
      <c r="H106" s="6"/>
      <c r="I106" s="29"/>
      <c r="J106" s="29"/>
      <c r="K106" s="29"/>
      <c r="L106" s="29"/>
      <c r="M106" s="29"/>
      <c r="N106" s="29"/>
      <c r="O106" s="29"/>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row>
    <row r="107" spans="2:257" s="28" customFormat="1" x14ac:dyDescent="0.25">
      <c r="B107" s="31"/>
      <c r="C107" s="32"/>
      <c r="D107" s="6"/>
      <c r="E107" s="6"/>
      <c r="F107" s="6"/>
      <c r="G107" s="6"/>
      <c r="H107" s="6"/>
      <c r="I107" s="29"/>
      <c r="J107" s="29"/>
      <c r="K107" s="29"/>
      <c r="L107" s="29"/>
      <c r="M107" s="29"/>
      <c r="N107" s="29"/>
      <c r="O107" s="29"/>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row>
    <row r="108" spans="2:257" s="28" customFormat="1" x14ac:dyDescent="0.25">
      <c r="B108" s="31"/>
      <c r="C108" s="32"/>
      <c r="D108" s="6"/>
      <c r="E108" s="6"/>
      <c r="F108" s="6"/>
      <c r="G108" s="6"/>
      <c r="H108" s="6"/>
      <c r="I108" s="29"/>
      <c r="J108" s="29"/>
      <c r="K108" s="29"/>
      <c r="L108" s="29"/>
      <c r="M108" s="29"/>
      <c r="N108" s="29"/>
      <c r="O108" s="29"/>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row>
  </sheetData>
  <mergeCells count="15">
    <mergeCell ref="B2:P2"/>
    <mergeCell ref="B3:P3"/>
    <mergeCell ref="B4:P4"/>
    <mergeCell ref="B95:G95"/>
    <mergeCell ref="H95:I95"/>
    <mergeCell ref="M95:N95"/>
    <mergeCell ref="I100:L100"/>
    <mergeCell ref="B102:H102"/>
    <mergeCell ref="I102:M102"/>
    <mergeCell ref="B97:G97"/>
    <mergeCell ref="H97:I97"/>
    <mergeCell ref="B98:G98"/>
    <mergeCell ref="H98:I98"/>
    <mergeCell ref="M98:N98"/>
    <mergeCell ref="L97:O97"/>
  </mergeCells>
  <pageMargins left="3.937007874015748E-2" right="0" top="0.35433070866141736" bottom="0.19685039370078741" header="0.31496062992125984" footer="0.19685039370078741"/>
  <pageSetup scale="68" orientation="landscape" r:id="rId1"/>
  <rowBreaks count="1" manualBreakCount="1">
    <brk id="99" max="16383" man="1"/>
  </rowBreaks>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755"/>
  <sheetViews>
    <sheetView topLeftCell="A1599" zoomScaleNormal="100" workbookViewId="0">
      <selection activeCell="N1614" sqref="N1614"/>
    </sheetView>
  </sheetViews>
  <sheetFormatPr baseColWidth="10" defaultRowHeight="9" x14ac:dyDescent="0.15"/>
  <cols>
    <col min="1" max="1" width="9.28515625" style="264" customWidth="1"/>
    <col min="2" max="2" width="4" style="192" customWidth="1"/>
    <col min="3" max="3" width="3.5703125" style="192" customWidth="1"/>
    <col min="4" max="4" width="6.5703125" style="192" customWidth="1"/>
    <col min="5" max="5" width="2.140625" style="192" customWidth="1"/>
    <col min="6" max="6" width="10" style="192" customWidth="1"/>
    <col min="7" max="7" width="24" style="192" customWidth="1"/>
    <col min="8" max="8" width="16.28515625" style="296" customWidth="1"/>
    <col min="9" max="9" width="9.5703125" style="192" customWidth="1"/>
    <col min="10" max="10" width="9" style="192" customWidth="1"/>
    <col min="11" max="11" width="6.85546875" style="192" customWidth="1"/>
    <col min="12" max="12" width="9.85546875" style="192" customWidth="1"/>
    <col min="13" max="13" width="19.140625" style="296" customWidth="1"/>
    <col min="14" max="14" width="13" style="192" customWidth="1"/>
    <col min="15" max="16384" width="11.42578125" style="192"/>
  </cols>
  <sheetData>
    <row r="1" spans="1:16" ht="19.5" hidden="1" customHeight="1" x14ac:dyDescent="0.15">
      <c r="A1" s="557" t="s">
        <v>14</v>
      </c>
      <c r="B1" s="557"/>
      <c r="C1" s="557"/>
      <c r="D1" s="557"/>
      <c r="E1" s="557"/>
      <c r="F1" s="194"/>
      <c r="G1" s="194"/>
      <c r="H1" s="289"/>
      <c r="I1" s="194"/>
      <c r="J1" s="194"/>
      <c r="K1" s="217"/>
      <c r="L1" s="194" t="s">
        <v>139</v>
      </c>
      <c r="M1" s="215"/>
    </row>
    <row r="2" spans="1:16" ht="19.5" hidden="1" customHeight="1" x14ac:dyDescent="0.15">
      <c r="A2" s="218" t="s">
        <v>488</v>
      </c>
      <c r="B2" s="218"/>
      <c r="C2" s="219"/>
      <c r="D2" s="220"/>
      <c r="E2" s="218" t="s">
        <v>489</v>
      </c>
      <c r="F2" s="220"/>
      <c r="G2" s="220" t="s">
        <v>490</v>
      </c>
      <c r="H2" s="290" t="s">
        <v>491</v>
      </c>
      <c r="I2" s="218" t="s">
        <v>492</v>
      </c>
      <c r="J2" s="218"/>
      <c r="K2" s="218"/>
      <c r="L2" s="221"/>
      <c r="M2" s="297" t="s">
        <v>493</v>
      </c>
    </row>
    <row r="3" spans="1:16" ht="19.5" hidden="1" customHeight="1" x14ac:dyDescent="0.15">
      <c r="A3" s="193"/>
      <c r="B3" s="194"/>
      <c r="C3" s="195"/>
      <c r="D3" s="196"/>
      <c r="E3" s="197"/>
      <c r="F3" s="197"/>
      <c r="G3" s="196"/>
      <c r="H3" s="283"/>
      <c r="I3" s="197"/>
      <c r="J3" s="197"/>
      <c r="K3" s="198"/>
      <c r="L3" s="197"/>
      <c r="M3" s="215"/>
    </row>
    <row r="4" spans="1:16" s="88" customFormat="1" ht="32.25" hidden="1" customHeight="1" thickBot="1" x14ac:dyDescent="0.3">
      <c r="A4" s="33" t="s">
        <v>2</v>
      </c>
      <c r="B4" s="9" t="s">
        <v>3</v>
      </c>
      <c r="C4" s="85" t="s">
        <v>4</v>
      </c>
      <c r="D4" s="9" t="s">
        <v>5</v>
      </c>
      <c r="E4" s="9" t="s">
        <v>6</v>
      </c>
      <c r="F4" s="9" t="s">
        <v>7</v>
      </c>
      <c r="G4" s="9" t="s">
        <v>8</v>
      </c>
      <c r="H4" s="9" t="s">
        <v>9</v>
      </c>
      <c r="I4" s="9" t="s">
        <v>22</v>
      </c>
      <c r="J4" s="9" t="s">
        <v>10</v>
      </c>
      <c r="K4" s="9" t="s">
        <v>11</v>
      </c>
      <c r="L4" s="222" t="s">
        <v>12</v>
      </c>
      <c r="M4" s="9" t="s">
        <v>13</v>
      </c>
    </row>
    <row r="5" spans="1:16" s="74" customFormat="1" ht="19.5" hidden="1" customHeight="1" x14ac:dyDescent="0.25">
      <c r="A5" s="551" t="s">
        <v>29</v>
      </c>
      <c r="B5" s="552"/>
      <c r="C5" s="552"/>
      <c r="D5" s="552"/>
      <c r="E5" s="552"/>
      <c r="F5" s="552"/>
      <c r="G5" s="552"/>
      <c r="H5" s="552"/>
      <c r="I5" s="552"/>
      <c r="J5" s="552"/>
      <c r="K5" s="553"/>
      <c r="L5" s="223"/>
      <c r="M5" s="89"/>
    </row>
    <row r="6" spans="1:16" s="93" customFormat="1" ht="19.5" hidden="1" customHeight="1" x14ac:dyDescent="0.25">
      <c r="A6" s="224"/>
      <c r="B6" s="146"/>
      <c r="C6" s="146"/>
      <c r="D6" s="146"/>
      <c r="E6" s="146"/>
      <c r="F6" s="146"/>
      <c r="G6" s="146"/>
      <c r="H6" s="146"/>
      <c r="I6" s="146"/>
      <c r="J6" s="146"/>
      <c r="K6" s="69"/>
      <c r="L6" s="225"/>
      <c r="M6" s="69"/>
    </row>
    <row r="7" spans="1:16" s="74" customFormat="1" ht="19.5" hidden="1" customHeight="1" thickBot="1" x14ac:dyDescent="0.3">
      <c r="A7" s="551" t="s">
        <v>30</v>
      </c>
      <c r="B7" s="552"/>
      <c r="C7" s="552"/>
      <c r="D7" s="552"/>
      <c r="E7" s="552"/>
      <c r="F7" s="552"/>
      <c r="G7" s="552"/>
      <c r="H7" s="552"/>
      <c r="I7" s="552"/>
      <c r="J7" s="552"/>
      <c r="K7" s="553"/>
      <c r="L7" s="226">
        <f>L8</f>
        <v>0</v>
      </c>
      <c r="M7" s="96"/>
      <c r="P7" s="97"/>
    </row>
    <row r="8" spans="1:16" s="74" customFormat="1" ht="19.5" hidden="1" customHeight="1" x14ac:dyDescent="0.25">
      <c r="A8" s="227"/>
      <c r="B8" s="99"/>
      <c r="C8" s="100"/>
      <c r="D8" s="101"/>
      <c r="E8" s="102"/>
      <c r="F8" s="103"/>
      <c r="G8" s="104"/>
      <c r="H8" s="96"/>
      <c r="I8" s="105"/>
      <c r="J8" s="105"/>
      <c r="K8" s="108"/>
      <c r="L8" s="228"/>
      <c r="M8" s="103"/>
      <c r="P8" s="97"/>
    </row>
    <row r="9" spans="1:16" s="74" customFormat="1" ht="19.5" hidden="1" customHeight="1" thickBot="1" x14ac:dyDescent="0.3">
      <c r="A9" s="551" t="s">
        <v>650</v>
      </c>
      <c r="B9" s="552"/>
      <c r="C9" s="552"/>
      <c r="D9" s="552"/>
      <c r="E9" s="552"/>
      <c r="F9" s="552"/>
      <c r="G9" s="552"/>
      <c r="H9" s="552"/>
      <c r="I9" s="552"/>
      <c r="J9" s="552"/>
      <c r="K9" s="553"/>
      <c r="L9" s="226">
        <f>L10</f>
        <v>0</v>
      </c>
      <c r="M9" s="96"/>
      <c r="P9" s="97"/>
    </row>
    <row r="10" spans="1:16" s="74" customFormat="1" ht="19.5" hidden="1" customHeight="1" x14ac:dyDescent="0.25">
      <c r="A10" s="227"/>
      <c r="B10" s="99"/>
      <c r="C10" s="100"/>
      <c r="D10" s="101"/>
      <c r="E10" s="102"/>
      <c r="F10" s="103"/>
      <c r="G10" s="104"/>
      <c r="H10" s="96"/>
      <c r="I10" s="105"/>
      <c r="J10" s="105"/>
      <c r="K10" s="108"/>
      <c r="L10" s="228"/>
      <c r="M10" s="103"/>
      <c r="P10" s="97"/>
    </row>
    <row r="11" spans="1:16" s="74" customFormat="1" ht="19.5" hidden="1" customHeight="1" thickBot="1" x14ac:dyDescent="0.3">
      <c r="A11" s="116" t="s">
        <v>34</v>
      </c>
      <c r="B11" s="113"/>
      <c r="C11" s="114"/>
      <c r="D11" s="115"/>
      <c r="E11" s="116"/>
      <c r="F11" s="117"/>
      <c r="G11" s="118"/>
      <c r="H11" s="117"/>
      <c r="I11" s="119"/>
      <c r="J11" s="119"/>
      <c r="K11" s="119"/>
      <c r="L11" s="229">
        <f>L5+L7</f>
        <v>0</v>
      </c>
      <c r="M11" s="204"/>
    </row>
    <row r="12" spans="1:16" s="74" customFormat="1" ht="19.5" hidden="1" customHeight="1" x14ac:dyDescent="0.25">
      <c r="A12" s="276"/>
      <c r="B12" s="123"/>
      <c r="C12" s="124"/>
      <c r="D12" s="277"/>
      <c r="E12" s="276"/>
      <c r="F12" s="123"/>
      <c r="G12" s="276"/>
      <c r="H12" s="123"/>
      <c r="I12" s="277"/>
      <c r="J12" s="277"/>
      <c r="K12" s="277"/>
      <c r="L12" s="230"/>
      <c r="M12" s="205"/>
    </row>
    <row r="13" spans="1:16" s="82" customFormat="1" ht="19.5" hidden="1" customHeight="1" x14ac:dyDescent="0.25">
      <c r="A13" s="558" t="s">
        <v>18</v>
      </c>
      <c r="B13" s="558"/>
      <c r="C13" s="558"/>
      <c r="D13" s="558"/>
      <c r="E13" s="558"/>
      <c r="F13" s="558"/>
      <c r="G13" s="560" t="s">
        <v>19</v>
      </c>
      <c r="H13" s="560"/>
      <c r="I13" s="128"/>
      <c r="J13" s="128"/>
      <c r="K13" s="128"/>
      <c r="L13" s="550" t="s">
        <v>20</v>
      </c>
      <c r="M13" s="550"/>
    </row>
    <row r="14" spans="1:16" s="82" customFormat="1" ht="19.5" hidden="1" customHeight="1" x14ac:dyDescent="0.25">
      <c r="A14" s="71"/>
      <c r="B14" s="83"/>
      <c r="C14" s="84"/>
      <c r="D14" s="279"/>
      <c r="E14" s="122"/>
      <c r="F14" s="130"/>
      <c r="G14" s="131"/>
      <c r="H14" s="130"/>
      <c r="K14" s="200"/>
      <c r="L14" s="231"/>
      <c r="M14" s="130"/>
    </row>
    <row r="15" spans="1:16" s="82" customFormat="1" ht="19.5" hidden="1" customHeight="1" x14ac:dyDescent="0.25">
      <c r="A15" s="558" t="s">
        <v>35</v>
      </c>
      <c r="B15" s="558"/>
      <c r="C15" s="558"/>
      <c r="D15" s="558"/>
      <c r="E15" s="558"/>
      <c r="F15" s="558"/>
      <c r="G15" s="559" t="s">
        <v>36</v>
      </c>
      <c r="H15" s="559"/>
      <c r="I15" s="279"/>
      <c r="J15" s="279"/>
      <c r="L15" s="559" t="s">
        <v>37</v>
      </c>
      <c r="M15" s="559"/>
    </row>
    <row r="16" spans="1:16" s="82" customFormat="1" ht="19.5" hidden="1" customHeight="1" x14ac:dyDescent="0.25">
      <c r="A16" s="558" t="s">
        <v>38</v>
      </c>
      <c r="B16" s="558"/>
      <c r="C16" s="558"/>
      <c r="D16" s="558"/>
      <c r="E16" s="558"/>
      <c r="F16" s="558"/>
      <c r="G16" s="550" t="s">
        <v>39</v>
      </c>
      <c r="H16" s="550"/>
      <c r="I16" s="278"/>
      <c r="J16" s="278"/>
      <c r="L16" s="550" t="s">
        <v>40</v>
      </c>
      <c r="M16" s="550"/>
    </row>
    <row r="17" spans="1:16" ht="19.5" hidden="1" customHeight="1" x14ac:dyDescent="0.15">
      <c r="A17" s="557" t="s">
        <v>14</v>
      </c>
      <c r="B17" s="557"/>
      <c r="C17" s="557"/>
      <c r="D17" s="557"/>
      <c r="E17" s="557"/>
      <c r="F17" s="194"/>
      <c r="G17" s="196"/>
      <c r="H17" s="291"/>
      <c r="I17" s="232"/>
      <c r="J17" s="196"/>
      <c r="K17" s="198"/>
      <c r="L17" s="196"/>
      <c r="M17" s="215"/>
    </row>
    <row r="18" spans="1:16" ht="19.5" hidden="1" customHeight="1" x14ac:dyDescent="0.15">
      <c r="A18" s="233" t="s">
        <v>494</v>
      </c>
      <c r="B18" s="233"/>
      <c r="C18" s="234"/>
      <c r="D18" s="235"/>
      <c r="E18" s="236" t="s">
        <v>495</v>
      </c>
      <c r="F18" s="233">
        <v>436</v>
      </c>
      <c r="G18" s="235" t="s">
        <v>496</v>
      </c>
      <c r="H18" s="292" t="s">
        <v>497</v>
      </c>
      <c r="I18" s="233" t="s">
        <v>498</v>
      </c>
      <c r="J18" s="233"/>
      <c r="K18" s="237"/>
      <c r="L18" s="237"/>
      <c r="M18" s="298" t="s">
        <v>499</v>
      </c>
    </row>
    <row r="19" spans="1:16" s="242" customFormat="1" ht="19.5" hidden="1" customHeight="1" x14ac:dyDescent="0.15">
      <c r="A19" s="238"/>
      <c r="B19" s="238"/>
      <c r="C19" s="239"/>
      <c r="D19" s="240"/>
      <c r="E19" s="241"/>
      <c r="F19" s="238"/>
      <c r="G19" s="240"/>
      <c r="H19" s="293"/>
      <c r="I19" s="238"/>
      <c r="J19" s="238"/>
      <c r="K19" s="93"/>
      <c r="L19" s="93"/>
      <c r="M19" s="299"/>
    </row>
    <row r="20" spans="1:16" s="88" customFormat="1" ht="19.5" hidden="1" customHeight="1" thickBot="1" x14ac:dyDescent="0.3">
      <c r="A20" s="33" t="s">
        <v>2</v>
      </c>
      <c r="B20" s="9" t="s">
        <v>3</v>
      </c>
      <c r="C20" s="85" t="s">
        <v>4</v>
      </c>
      <c r="D20" s="9" t="s">
        <v>5</v>
      </c>
      <c r="E20" s="9" t="s">
        <v>6</v>
      </c>
      <c r="F20" s="9" t="s">
        <v>7</v>
      </c>
      <c r="G20" s="9" t="s">
        <v>8</v>
      </c>
      <c r="H20" s="9" t="s">
        <v>9</v>
      </c>
      <c r="I20" s="9" t="s">
        <v>22</v>
      </c>
      <c r="J20" s="9" t="s">
        <v>10</v>
      </c>
      <c r="K20" s="9" t="s">
        <v>11</v>
      </c>
      <c r="L20" s="222" t="s">
        <v>12</v>
      </c>
      <c r="M20" s="9" t="s">
        <v>13</v>
      </c>
    </row>
    <row r="21" spans="1:16" s="74" customFormat="1" ht="19.5" hidden="1" customHeight="1" x14ac:dyDescent="0.25">
      <c r="A21" s="551" t="s">
        <v>23</v>
      </c>
      <c r="B21" s="552"/>
      <c r="C21" s="552"/>
      <c r="D21" s="552"/>
      <c r="E21" s="552"/>
      <c r="F21" s="552"/>
      <c r="G21" s="552"/>
      <c r="H21" s="552"/>
      <c r="I21" s="552"/>
      <c r="J21" s="552"/>
      <c r="K21" s="553"/>
      <c r="L21" s="313">
        <f>SUM(L22:L24)</f>
        <v>0</v>
      </c>
      <c r="M21" s="89"/>
    </row>
    <row r="22" spans="1:16" s="93" customFormat="1" ht="19.5" hidden="1" customHeight="1" x14ac:dyDescent="0.25">
      <c r="A22" s="157"/>
      <c r="B22" s="69"/>
      <c r="C22" s="69"/>
      <c r="D22" s="69"/>
      <c r="E22" s="69"/>
      <c r="F22" s="69"/>
      <c r="G22" s="69"/>
      <c r="H22" s="69"/>
      <c r="I22" s="90"/>
      <c r="J22" s="90"/>
      <c r="K22" s="69"/>
      <c r="L22" s="247"/>
      <c r="M22" s="69"/>
    </row>
    <row r="23" spans="1:16" s="93" customFormat="1" ht="19.5" hidden="1" customHeight="1" x14ac:dyDescent="0.25">
      <c r="A23" s="157"/>
      <c r="B23" s="69"/>
      <c r="C23" s="69"/>
      <c r="D23" s="69"/>
      <c r="E23" s="69"/>
      <c r="F23" s="153"/>
      <c r="G23" s="69"/>
      <c r="H23" s="69"/>
      <c r="I23" s="90"/>
      <c r="J23" s="90"/>
      <c r="K23" s="69"/>
      <c r="L23" s="247"/>
      <c r="M23" s="69"/>
    </row>
    <row r="24" spans="1:16" s="93" customFormat="1" ht="19.5" hidden="1" customHeight="1" x14ac:dyDescent="0.25">
      <c r="A24" s="224"/>
      <c r="B24" s="146"/>
      <c r="C24" s="146"/>
      <c r="D24" s="146"/>
      <c r="E24" s="146"/>
      <c r="F24" s="146"/>
      <c r="G24" s="146"/>
      <c r="H24" s="146"/>
      <c r="I24" s="166"/>
      <c r="J24" s="166"/>
      <c r="K24" s="69"/>
      <c r="L24" s="225"/>
      <c r="M24" s="69"/>
    </row>
    <row r="25" spans="1:16" s="74" customFormat="1" ht="19.5" hidden="1" customHeight="1" thickBot="1" x14ac:dyDescent="0.3">
      <c r="A25" s="554" t="s">
        <v>24</v>
      </c>
      <c r="B25" s="555"/>
      <c r="C25" s="555"/>
      <c r="D25" s="555"/>
      <c r="E25" s="555"/>
      <c r="F25" s="555"/>
      <c r="G25" s="555"/>
      <c r="H25" s="555"/>
      <c r="I25" s="555"/>
      <c r="J25" s="555"/>
      <c r="K25" s="556"/>
      <c r="L25" s="314">
        <f>SUM(L26:L30)</f>
        <v>0</v>
      </c>
      <c r="M25" s="96"/>
      <c r="P25" s="97"/>
    </row>
    <row r="26" spans="1:16" s="93" customFormat="1" ht="19.5" hidden="1" customHeight="1" x14ac:dyDescent="0.25">
      <c r="A26" s="157"/>
      <c r="B26" s="69"/>
      <c r="C26" s="69"/>
      <c r="D26" s="69"/>
      <c r="E26" s="69"/>
      <c r="F26" s="69"/>
      <c r="G26" s="69"/>
      <c r="H26" s="69"/>
      <c r="I26" s="90"/>
      <c r="J26" s="90"/>
      <c r="K26" s="69"/>
      <c r="L26" s="247"/>
      <c r="M26" s="69"/>
    </row>
    <row r="27" spans="1:16" s="93" customFormat="1" ht="19.5" hidden="1" customHeight="1" x14ac:dyDescent="0.25">
      <c r="A27" s="157"/>
      <c r="B27" s="69"/>
      <c r="C27" s="69"/>
      <c r="D27" s="69"/>
      <c r="E27" s="69"/>
      <c r="F27" s="69"/>
      <c r="G27" s="69"/>
      <c r="H27" s="69"/>
      <c r="I27" s="90"/>
      <c r="J27" s="90"/>
      <c r="K27" s="69"/>
      <c r="L27" s="247"/>
      <c r="M27" s="69"/>
    </row>
    <row r="28" spans="1:16" s="93" customFormat="1" ht="19.5" hidden="1" customHeight="1" x14ac:dyDescent="0.25">
      <c r="A28" s="157"/>
      <c r="B28" s="69"/>
      <c r="C28" s="69"/>
      <c r="D28" s="69"/>
      <c r="E28" s="69"/>
      <c r="F28" s="69"/>
      <c r="G28" s="69"/>
      <c r="H28" s="69"/>
      <c r="I28" s="90"/>
      <c r="J28" s="90"/>
      <c r="K28" s="69"/>
      <c r="L28" s="247"/>
      <c r="M28" s="69"/>
    </row>
    <row r="29" spans="1:16" s="93" customFormat="1" ht="19.5" hidden="1" customHeight="1" x14ac:dyDescent="0.25">
      <c r="A29" s="157"/>
      <c r="B29" s="69"/>
      <c r="C29" s="69"/>
      <c r="D29" s="69"/>
      <c r="E29" s="69"/>
      <c r="F29" s="69"/>
      <c r="G29" s="69"/>
      <c r="H29" s="69"/>
      <c r="I29" s="90"/>
      <c r="J29" s="90"/>
      <c r="K29" s="69"/>
      <c r="L29" s="247"/>
      <c r="M29" s="69"/>
    </row>
    <row r="30" spans="1:16" s="93" customFormat="1" ht="19.5" hidden="1" customHeight="1" x14ac:dyDescent="0.25">
      <c r="A30" s="157"/>
      <c r="B30" s="69"/>
      <c r="C30" s="69"/>
      <c r="D30" s="69"/>
      <c r="E30" s="69"/>
      <c r="F30" s="69"/>
      <c r="G30" s="69"/>
      <c r="H30" s="69"/>
      <c r="I30" s="90"/>
      <c r="J30" s="90"/>
      <c r="K30" s="69"/>
      <c r="L30" s="247"/>
      <c r="M30" s="69"/>
    </row>
    <row r="31" spans="1:16" s="74" customFormat="1" ht="19.5" hidden="1" customHeight="1" thickBot="1" x14ac:dyDescent="0.3">
      <c r="A31" s="551" t="s">
        <v>25</v>
      </c>
      <c r="B31" s="552"/>
      <c r="C31" s="552"/>
      <c r="D31" s="552"/>
      <c r="E31" s="552"/>
      <c r="F31" s="552"/>
      <c r="G31" s="552"/>
      <c r="H31" s="552"/>
      <c r="I31" s="552"/>
      <c r="J31" s="552"/>
      <c r="K31" s="553"/>
      <c r="L31" s="226">
        <f>SUM(L32)</f>
        <v>0</v>
      </c>
      <c r="M31" s="96"/>
      <c r="P31" s="97"/>
    </row>
    <row r="32" spans="1:16" s="74" customFormat="1" ht="19.5" hidden="1" customHeight="1" x14ac:dyDescent="0.25">
      <c r="A32" s="227"/>
      <c r="B32" s="99"/>
      <c r="C32" s="100"/>
      <c r="D32" s="101"/>
      <c r="E32" s="102"/>
      <c r="F32" s="103"/>
      <c r="G32" s="104"/>
      <c r="H32" s="96"/>
      <c r="I32" s="105"/>
      <c r="J32" s="105"/>
      <c r="K32" s="108"/>
      <c r="L32" s="247"/>
      <c r="M32" s="103"/>
      <c r="P32" s="97"/>
    </row>
    <row r="33" spans="1:16" s="74" customFormat="1" ht="19.5" hidden="1" customHeight="1" thickBot="1" x14ac:dyDescent="0.3">
      <c r="A33" s="551" t="s">
        <v>42</v>
      </c>
      <c r="B33" s="552"/>
      <c r="C33" s="552"/>
      <c r="D33" s="552"/>
      <c r="E33" s="552"/>
      <c r="F33" s="552"/>
      <c r="G33" s="552"/>
      <c r="H33" s="552"/>
      <c r="I33" s="552"/>
      <c r="J33" s="552"/>
      <c r="K33" s="553"/>
      <c r="L33" s="314">
        <f>SUM(L34:L35)</f>
        <v>0</v>
      </c>
      <c r="M33" s="96"/>
      <c r="P33" s="97"/>
    </row>
    <row r="34" spans="1:16" s="74" customFormat="1" ht="19.5" hidden="1" customHeight="1" x14ac:dyDescent="0.25">
      <c r="A34" s="227"/>
      <c r="B34" s="99"/>
      <c r="C34" s="100"/>
      <c r="D34" s="101"/>
      <c r="E34" s="102"/>
      <c r="F34" s="103"/>
      <c r="G34" s="104"/>
      <c r="H34" s="96"/>
      <c r="I34" s="105"/>
      <c r="J34" s="105"/>
      <c r="K34" s="108"/>
      <c r="L34" s="247"/>
      <c r="M34" s="103"/>
      <c r="P34" s="97"/>
    </row>
    <row r="35" spans="1:16" s="74" customFormat="1" ht="19.5" hidden="1" customHeight="1" x14ac:dyDescent="0.25">
      <c r="A35" s="157"/>
      <c r="B35" s="99"/>
      <c r="C35" s="100"/>
      <c r="D35" s="101"/>
      <c r="E35" s="102"/>
      <c r="F35" s="103"/>
      <c r="G35" s="143"/>
      <c r="H35" s="96"/>
      <c r="I35" s="105"/>
      <c r="J35" s="105"/>
      <c r="K35" s="108"/>
      <c r="L35" s="247"/>
      <c r="M35" s="96"/>
      <c r="P35" s="97"/>
    </row>
    <row r="36" spans="1:16" s="74" customFormat="1" ht="19.5" hidden="1" customHeight="1" thickBot="1" x14ac:dyDescent="0.3">
      <c r="A36" s="551" t="s">
        <v>27</v>
      </c>
      <c r="B36" s="552"/>
      <c r="C36" s="552"/>
      <c r="D36" s="552"/>
      <c r="E36" s="552"/>
      <c r="F36" s="552"/>
      <c r="G36" s="552"/>
      <c r="H36" s="552"/>
      <c r="I36" s="552"/>
      <c r="J36" s="552"/>
      <c r="K36" s="553"/>
      <c r="L36" s="314"/>
      <c r="M36" s="96"/>
      <c r="P36" s="97"/>
    </row>
    <row r="37" spans="1:16" s="74" customFormat="1" ht="19.5" hidden="1" customHeight="1" x14ac:dyDescent="0.25">
      <c r="A37" s="69"/>
      <c r="B37" s="99"/>
      <c r="C37" s="100"/>
      <c r="D37" s="101"/>
      <c r="E37" s="102"/>
      <c r="F37" s="103"/>
      <c r="G37" s="143"/>
      <c r="H37" s="96"/>
      <c r="I37" s="105"/>
      <c r="J37" s="105"/>
      <c r="K37" s="108"/>
      <c r="L37" s="247"/>
      <c r="M37" s="69"/>
      <c r="P37" s="97"/>
    </row>
    <row r="38" spans="1:16" s="74" customFormat="1" ht="19.5" hidden="1" customHeight="1" thickBot="1" x14ac:dyDescent="0.3">
      <c r="A38" s="554" t="s">
        <v>28</v>
      </c>
      <c r="B38" s="555"/>
      <c r="C38" s="555"/>
      <c r="D38" s="555"/>
      <c r="E38" s="555"/>
      <c r="F38" s="555"/>
      <c r="G38" s="555"/>
      <c r="H38" s="555"/>
      <c r="I38" s="555"/>
      <c r="J38" s="555"/>
      <c r="K38" s="556"/>
      <c r="L38" s="314">
        <f>SUM(L39:L40)</f>
        <v>0</v>
      </c>
      <c r="M38" s="96"/>
      <c r="P38" s="97"/>
    </row>
    <row r="39" spans="1:16" s="74" customFormat="1" ht="19.5" hidden="1" customHeight="1" x14ac:dyDescent="0.25">
      <c r="A39" s="69"/>
      <c r="B39" s="99"/>
      <c r="C39" s="100"/>
      <c r="D39" s="101"/>
      <c r="E39" s="102"/>
      <c r="F39" s="103"/>
      <c r="G39" s="143"/>
      <c r="H39" s="96"/>
      <c r="I39" s="105"/>
      <c r="J39" s="105"/>
      <c r="K39" s="108"/>
      <c r="L39" s="247"/>
      <c r="M39" s="103"/>
      <c r="P39" s="97"/>
    </row>
    <row r="40" spans="1:16" s="74" customFormat="1" ht="19.5" hidden="1" customHeight="1" x14ac:dyDescent="0.25">
      <c r="A40" s="69"/>
      <c r="B40" s="99"/>
      <c r="C40" s="100"/>
      <c r="D40" s="101"/>
      <c r="E40" s="102"/>
      <c r="F40" s="103"/>
      <c r="G40" s="143"/>
      <c r="H40" s="96"/>
      <c r="I40" s="105"/>
      <c r="J40" s="105"/>
      <c r="K40" s="108"/>
      <c r="L40" s="244"/>
      <c r="M40" s="103"/>
      <c r="P40" s="97"/>
    </row>
    <row r="41" spans="1:16" s="74" customFormat="1" ht="19.5" hidden="1" customHeight="1" thickBot="1" x14ac:dyDescent="0.3">
      <c r="A41" s="554" t="s">
        <v>30</v>
      </c>
      <c r="B41" s="555"/>
      <c r="C41" s="555"/>
      <c r="D41" s="555"/>
      <c r="E41" s="555"/>
      <c r="F41" s="555"/>
      <c r="G41" s="555"/>
      <c r="H41" s="555"/>
      <c r="I41" s="555"/>
      <c r="J41" s="555"/>
      <c r="K41" s="556"/>
      <c r="L41" s="288">
        <f>SUM(L42:L43)</f>
        <v>0</v>
      </c>
      <c r="M41" s="96"/>
      <c r="P41" s="97"/>
    </row>
    <row r="42" spans="1:16" s="74" customFormat="1" ht="19.5" hidden="1" customHeight="1" x14ac:dyDescent="0.25">
      <c r="A42" s="69"/>
      <c r="B42" s="99"/>
      <c r="C42" s="100"/>
      <c r="D42" s="101"/>
      <c r="E42" s="102"/>
      <c r="F42" s="103"/>
      <c r="G42" s="143"/>
      <c r="H42" s="96"/>
      <c r="I42" s="105"/>
      <c r="J42" s="105"/>
      <c r="K42" s="108"/>
      <c r="L42" s="247"/>
      <c r="M42" s="103"/>
      <c r="P42" s="97"/>
    </row>
    <row r="43" spans="1:16" s="74" customFormat="1" ht="19.5" hidden="1" customHeight="1" x14ac:dyDescent="0.25">
      <c r="A43" s="69"/>
      <c r="B43" s="99"/>
      <c r="C43" s="100"/>
      <c r="D43" s="101"/>
      <c r="E43" s="102"/>
      <c r="F43" s="103"/>
      <c r="G43" s="143"/>
      <c r="H43" s="96"/>
      <c r="I43" s="105"/>
      <c r="J43" s="105"/>
      <c r="K43" s="108"/>
      <c r="L43" s="247"/>
      <c r="M43" s="103"/>
      <c r="P43" s="97"/>
    </row>
    <row r="44" spans="1:16" s="74" customFormat="1" ht="19.5" hidden="1" customHeight="1" thickBot="1" x14ac:dyDescent="0.3">
      <c r="A44" s="554" t="s">
        <v>31</v>
      </c>
      <c r="B44" s="555"/>
      <c r="C44" s="555"/>
      <c r="D44" s="555"/>
      <c r="E44" s="555"/>
      <c r="F44" s="555"/>
      <c r="G44" s="555"/>
      <c r="H44" s="555"/>
      <c r="I44" s="555"/>
      <c r="J44" s="555"/>
      <c r="K44" s="556"/>
      <c r="L44" s="288">
        <f>SUM(L45:L52)</f>
        <v>0</v>
      </c>
      <c r="M44" s="96"/>
      <c r="P44" s="97"/>
    </row>
    <row r="45" spans="1:16" s="74" customFormat="1" ht="19.5" hidden="1" customHeight="1" x14ac:dyDescent="0.25">
      <c r="A45" s="69"/>
      <c r="B45" s="99"/>
      <c r="C45" s="100"/>
      <c r="D45" s="101"/>
      <c r="E45" s="102"/>
      <c r="F45" s="103"/>
      <c r="G45" s="143"/>
      <c r="H45" s="96"/>
      <c r="I45" s="105"/>
      <c r="J45" s="105"/>
      <c r="K45" s="108"/>
      <c r="L45" s="247"/>
      <c r="M45" s="103"/>
      <c r="P45" s="97"/>
    </row>
    <row r="46" spans="1:16" s="74" customFormat="1" ht="19.5" hidden="1" customHeight="1" x14ac:dyDescent="0.25">
      <c r="A46" s="69"/>
      <c r="B46" s="99"/>
      <c r="C46" s="100"/>
      <c r="D46" s="101"/>
      <c r="E46" s="102"/>
      <c r="F46" s="103"/>
      <c r="G46" s="143"/>
      <c r="H46" s="96"/>
      <c r="I46" s="105"/>
      <c r="J46" s="105"/>
      <c r="K46" s="108"/>
      <c r="L46" s="247"/>
      <c r="M46" s="103"/>
      <c r="P46" s="97"/>
    </row>
    <row r="47" spans="1:16" s="74" customFormat="1" ht="19.5" hidden="1" customHeight="1" x14ac:dyDescent="0.25">
      <c r="A47" s="69"/>
      <c r="B47" s="99"/>
      <c r="C47" s="100"/>
      <c r="D47" s="101"/>
      <c r="E47" s="102"/>
      <c r="F47" s="103"/>
      <c r="G47" s="143"/>
      <c r="H47" s="96"/>
      <c r="I47" s="105"/>
      <c r="J47" s="105"/>
      <c r="K47" s="108"/>
      <c r="L47" s="247"/>
      <c r="M47" s="103"/>
      <c r="P47" s="97"/>
    </row>
    <row r="48" spans="1:16" s="74" customFormat="1" ht="19.5" hidden="1" customHeight="1" x14ac:dyDescent="0.25">
      <c r="A48" s="69"/>
      <c r="B48" s="99"/>
      <c r="C48" s="100"/>
      <c r="D48" s="101"/>
      <c r="E48" s="102"/>
      <c r="F48" s="103"/>
      <c r="G48" s="143"/>
      <c r="H48" s="96"/>
      <c r="I48" s="105"/>
      <c r="J48" s="105"/>
      <c r="K48" s="108"/>
      <c r="L48" s="247"/>
      <c r="M48" s="103"/>
      <c r="P48" s="97"/>
    </row>
    <row r="49" spans="1:16" s="74" customFormat="1" ht="19.5" hidden="1" customHeight="1" x14ac:dyDescent="0.25">
      <c r="A49" s="69"/>
      <c r="B49" s="99"/>
      <c r="C49" s="100"/>
      <c r="D49" s="101"/>
      <c r="E49" s="102"/>
      <c r="F49" s="103"/>
      <c r="G49" s="143"/>
      <c r="H49" s="96"/>
      <c r="I49" s="105"/>
      <c r="J49" s="105"/>
      <c r="K49" s="108"/>
      <c r="L49" s="247"/>
      <c r="M49" s="103"/>
      <c r="P49" s="97"/>
    </row>
    <row r="50" spans="1:16" s="74" customFormat="1" ht="19.5" hidden="1" customHeight="1" x14ac:dyDescent="0.25">
      <c r="A50" s="69"/>
      <c r="B50" s="99"/>
      <c r="C50" s="100"/>
      <c r="D50" s="101"/>
      <c r="E50" s="102"/>
      <c r="F50" s="103"/>
      <c r="G50" s="143"/>
      <c r="H50" s="96"/>
      <c r="I50" s="105"/>
      <c r="J50" s="105"/>
      <c r="K50" s="258"/>
      <c r="L50" s="247"/>
      <c r="M50" s="103"/>
      <c r="P50" s="97"/>
    </row>
    <row r="51" spans="1:16" s="74" customFormat="1" ht="19.5" hidden="1" customHeight="1" x14ac:dyDescent="0.25">
      <c r="A51" s="69"/>
      <c r="B51" s="99"/>
      <c r="C51" s="100"/>
      <c r="D51" s="101"/>
      <c r="E51" s="102"/>
      <c r="F51" s="103"/>
      <c r="G51" s="143"/>
      <c r="H51" s="96"/>
      <c r="I51" s="105"/>
      <c r="J51" s="105"/>
      <c r="K51" s="258"/>
      <c r="L51" s="247"/>
      <c r="M51" s="103"/>
      <c r="P51" s="97"/>
    </row>
    <row r="52" spans="1:16" s="74" customFormat="1" ht="19.5" hidden="1" customHeight="1" x14ac:dyDescent="0.25">
      <c r="A52" s="69"/>
      <c r="B52" s="99"/>
      <c r="C52" s="100"/>
      <c r="D52" s="101"/>
      <c r="E52" s="102"/>
      <c r="F52" s="103"/>
      <c r="G52" s="143"/>
      <c r="H52" s="96"/>
      <c r="I52" s="105"/>
      <c r="J52" s="105"/>
      <c r="K52" s="258"/>
      <c r="L52" s="247"/>
      <c r="M52" s="103"/>
      <c r="P52" s="97"/>
    </row>
    <row r="53" spans="1:16" s="74" customFormat="1" ht="19.5" hidden="1" customHeight="1" thickBot="1" x14ac:dyDescent="0.3">
      <c r="A53" s="554" t="s">
        <v>32</v>
      </c>
      <c r="B53" s="555"/>
      <c r="C53" s="555"/>
      <c r="D53" s="555"/>
      <c r="E53" s="555"/>
      <c r="F53" s="555"/>
      <c r="G53" s="555"/>
      <c r="H53" s="555"/>
      <c r="I53" s="555"/>
      <c r="J53" s="555"/>
      <c r="K53" s="556"/>
      <c r="L53" s="288">
        <f>SUM(L54:L56)</f>
        <v>0</v>
      </c>
      <c r="M53" s="96"/>
      <c r="P53" s="97"/>
    </row>
    <row r="54" spans="1:16" s="74" customFormat="1" ht="19.5" hidden="1" customHeight="1" x14ac:dyDescent="0.25">
      <c r="A54" s="69"/>
      <c r="B54" s="100"/>
      <c r="C54" s="100"/>
      <c r="D54" s="101"/>
      <c r="E54" s="102"/>
      <c r="F54" s="103"/>
      <c r="G54" s="143"/>
      <c r="H54" s="96"/>
      <c r="I54" s="105"/>
      <c r="J54" s="105"/>
      <c r="K54" s="258"/>
      <c r="L54" s="247"/>
      <c r="M54" s="103"/>
      <c r="P54" s="97"/>
    </row>
    <row r="55" spans="1:16" s="74" customFormat="1" ht="19.5" hidden="1" customHeight="1" x14ac:dyDescent="0.25">
      <c r="A55" s="69"/>
      <c r="B55" s="100"/>
      <c r="C55" s="100"/>
      <c r="D55" s="101"/>
      <c r="E55" s="102"/>
      <c r="F55" s="103"/>
      <c r="G55" s="143"/>
      <c r="H55" s="96"/>
      <c r="I55" s="105"/>
      <c r="J55" s="105"/>
      <c r="K55" s="108"/>
      <c r="L55" s="247"/>
      <c r="M55" s="103"/>
      <c r="P55" s="97"/>
    </row>
    <row r="56" spans="1:16" s="74" customFormat="1" ht="19.5" hidden="1" customHeight="1" x14ac:dyDescent="0.25">
      <c r="A56" s="227"/>
      <c r="B56" s="99"/>
      <c r="C56" s="100"/>
      <c r="D56" s="101"/>
      <c r="E56" s="102"/>
      <c r="F56" s="103"/>
      <c r="G56" s="104"/>
      <c r="H56" s="96"/>
      <c r="I56" s="105"/>
      <c r="J56" s="105"/>
      <c r="K56" s="108"/>
      <c r="L56" s="228"/>
      <c r="M56" s="103"/>
      <c r="P56" s="97"/>
    </row>
    <row r="57" spans="1:16" s="74" customFormat="1" ht="19.5" hidden="1" customHeight="1" thickBot="1" x14ac:dyDescent="0.3">
      <c r="A57" s="116" t="s">
        <v>34</v>
      </c>
      <c r="B57" s="113"/>
      <c r="C57" s="114"/>
      <c r="D57" s="115"/>
      <c r="E57" s="116"/>
      <c r="F57" s="117"/>
      <c r="G57" s="118"/>
      <c r="H57" s="117"/>
      <c r="I57" s="119"/>
      <c r="J57" s="119"/>
      <c r="K57" s="119"/>
      <c r="L57" s="229">
        <f>L21+L25+L31+L33+L36+L38+L41+L44+L53</f>
        <v>0</v>
      </c>
      <c r="M57" s="204"/>
    </row>
    <row r="58" spans="1:16" s="74" customFormat="1" ht="19.5" hidden="1" customHeight="1" x14ac:dyDescent="0.25">
      <c r="A58" s="276"/>
      <c r="B58" s="123"/>
      <c r="C58" s="124"/>
      <c r="D58" s="277"/>
      <c r="E58" s="276"/>
      <c r="F58" s="123"/>
      <c r="G58" s="276"/>
      <c r="H58" s="123"/>
      <c r="I58" s="277"/>
      <c r="J58" s="277"/>
      <c r="K58" s="277"/>
      <c r="L58" s="230"/>
      <c r="M58" s="205"/>
    </row>
    <row r="59" spans="1:16" s="82" customFormat="1" ht="19.5" hidden="1" customHeight="1" x14ac:dyDescent="0.25">
      <c r="A59" s="558" t="s">
        <v>18</v>
      </c>
      <c r="B59" s="558"/>
      <c r="C59" s="558"/>
      <c r="D59" s="558"/>
      <c r="E59" s="558"/>
      <c r="F59" s="558"/>
      <c r="G59" s="560" t="s">
        <v>19</v>
      </c>
      <c r="H59" s="560"/>
      <c r="I59" s="128"/>
      <c r="J59" s="128"/>
      <c r="K59" s="128"/>
      <c r="L59" s="550" t="s">
        <v>20</v>
      </c>
      <c r="M59" s="550"/>
    </row>
    <row r="60" spans="1:16" s="82" customFormat="1" ht="19.5" hidden="1" customHeight="1" x14ac:dyDescent="0.25">
      <c r="A60" s="71"/>
      <c r="B60" s="83"/>
      <c r="C60" s="84"/>
      <c r="D60" s="279"/>
      <c r="E60" s="122"/>
      <c r="F60" s="130"/>
      <c r="G60" s="131"/>
      <c r="H60" s="130"/>
      <c r="K60" s="200"/>
      <c r="L60" s="231"/>
      <c r="M60" s="130"/>
    </row>
    <row r="61" spans="1:16" s="82" customFormat="1" ht="19.5" hidden="1" customHeight="1" x14ac:dyDescent="0.25">
      <c r="A61" s="558" t="s">
        <v>35</v>
      </c>
      <c r="B61" s="558"/>
      <c r="C61" s="558"/>
      <c r="D61" s="558"/>
      <c r="E61" s="558"/>
      <c r="F61" s="558"/>
      <c r="G61" s="559" t="s">
        <v>36</v>
      </c>
      <c r="H61" s="559"/>
      <c r="I61" s="279"/>
      <c r="J61" s="279"/>
      <c r="L61" s="559" t="s">
        <v>37</v>
      </c>
      <c r="M61" s="559"/>
    </row>
    <row r="62" spans="1:16" s="82" customFormat="1" ht="19.5" hidden="1" customHeight="1" x14ac:dyDescent="0.25">
      <c r="A62" s="558" t="s">
        <v>38</v>
      </c>
      <c r="B62" s="558"/>
      <c r="C62" s="558"/>
      <c r="D62" s="558"/>
      <c r="E62" s="558"/>
      <c r="F62" s="558"/>
      <c r="G62" s="550" t="s">
        <v>39</v>
      </c>
      <c r="H62" s="550"/>
      <c r="I62" s="278"/>
      <c r="J62" s="278"/>
      <c r="L62" s="550" t="s">
        <v>40</v>
      </c>
      <c r="M62" s="550"/>
    </row>
    <row r="63" spans="1:16" ht="19.5" hidden="1" customHeight="1" x14ac:dyDescent="0.15">
      <c r="A63" s="557" t="s">
        <v>14</v>
      </c>
      <c r="B63" s="557"/>
      <c r="C63" s="557"/>
      <c r="D63" s="557"/>
      <c r="E63" s="557"/>
      <c r="F63" s="194"/>
      <c r="G63" s="196"/>
      <c r="H63" s="291"/>
      <c r="I63" s="196"/>
      <c r="J63" s="196"/>
      <c r="K63" s="198"/>
      <c r="L63" s="196"/>
      <c r="M63" s="215"/>
    </row>
    <row r="64" spans="1:16" ht="19.5" hidden="1" customHeight="1" x14ac:dyDescent="0.15">
      <c r="A64" s="557" t="s">
        <v>14</v>
      </c>
      <c r="B64" s="557"/>
      <c r="C64" s="557"/>
      <c r="D64" s="557"/>
      <c r="E64" s="557"/>
      <c r="F64" s="194"/>
      <c r="G64" s="196"/>
      <c r="H64" s="291"/>
      <c r="I64" s="196"/>
      <c r="J64" s="196"/>
      <c r="K64" s="198"/>
      <c r="L64" s="196"/>
      <c r="M64" s="215"/>
    </row>
    <row r="65" spans="1:16" ht="19.5" hidden="1" customHeight="1" x14ac:dyDescent="0.15">
      <c r="A65" s="218" t="s">
        <v>504</v>
      </c>
      <c r="B65" s="218"/>
      <c r="C65" s="219"/>
      <c r="D65" s="220"/>
      <c r="E65" s="245" t="s">
        <v>505</v>
      </c>
      <c r="F65" s="248"/>
      <c r="G65" s="220" t="s">
        <v>496</v>
      </c>
      <c r="H65" s="290" t="s">
        <v>506</v>
      </c>
      <c r="I65" s="218" t="s">
        <v>507</v>
      </c>
      <c r="J65" s="218"/>
      <c r="K65" s="249"/>
      <c r="L65" s="221"/>
      <c r="M65" s="297" t="s">
        <v>508</v>
      </c>
    </row>
    <row r="66" spans="1:16" ht="19.5" hidden="1" customHeight="1" x14ac:dyDescent="0.15">
      <c r="A66" s="193"/>
      <c r="B66" s="194"/>
      <c r="C66" s="195"/>
      <c r="D66" s="196"/>
      <c r="E66" s="197"/>
      <c r="F66" s="197"/>
      <c r="G66" s="196"/>
      <c r="H66" s="283"/>
      <c r="I66" s="197"/>
      <c r="J66" s="197"/>
      <c r="K66" s="198"/>
      <c r="L66" s="197"/>
      <c r="M66" s="215"/>
    </row>
    <row r="67" spans="1:16" s="88" customFormat="1" ht="19.5" hidden="1" customHeight="1" thickBot="1" x14ac:dyDescent="0.3">
      <c r="A67" s="33" t="s">
        <v>2</v>
      </c>
      <c r="B67" s="9" t="s">
        <v>3</v>
      </c>
      <c r="C67" s="85" t="s">
        <v>4</v>
      </c>
      <c r="D67" s="9" t="s">
        <v>5</v>
      </c>
      <c r="E67" s="9" t="s">
        <v>6</v>
      </c>
      <c r="F67" s="9" t="s">
        <v>7</v>
      </c>
      <c r="G67" s="9" t="s">
        <v>8</v>
      </c>
      <c r="H67" s="9" t="s">
        <v>9</v>
      </c>
      <c r="I67" s="9" t="s">
        <v>22</v>
      </c>
      <c r="J67" s="9" t="s">
        <v>10</v>
      </c>
      <c r="K67" s="9" t="s">
        <v>11</v>
      </c>
      <c r="L67" s="222" t="s">
        <v>12</v>
      </c>
      <c r="M67" s="9" t="s">
        <v>13</v>
      </c>
    </row>
    <row r="68" spans="1:16" s="74" customFormat="1" ht="19.5" hidden="1" customHeight="1" x14ac:dyDescent="0.25">
      <c r="A68" s="551" t="s">
        <v>26</v>
      </c>
      <c r="B68" s="552"/>
      <c r="C68" s="552"/>
      <c r="D68" s="552"/>
      <c r="E68" s="552"/>
      <c r="F68" s="552"/>
      <c r="G68" s="552"/>
      <c r="H68" s="552"/>
      <c r="I68" s="552"/>
      <c r="J68" s="552"/>
      <c r="K68" s="553"/>
      <c r="L68" s="223"/>
      <c r="M68" s="89"/>
    </row>
    <row r="69" spans="1:16" s="93" customFormat="1" ht="19.5" hidden="1" customHeight="1" x14ac:dyDescent="0.25">
      <c r="A69" s="224"/>
      <c r="B69" s="146"/>
      <c r="C69" s="146"/>
      <c r="D69" s="146"/>
      <c r="E69" s="146"/>
      <c r="F69" s="146"/>
      <c r="G69" s="146"/>
      <c r="H69" s="146"/>
      <c r="I69" s="146"/>
      <c r="J69" s="146"/>
      <c r="K69" s="69"/>
      <c r="L69" s="225"/>
      <c r="M69" s="69"/>
    </row>
    <row r="70" spans="1:16" s="74" customFormat="1" ht="19.5" hidden="1" customHeight="1" thickBot="1" x14ac:dyDescent="0.3">
      <c r="A70" s="551" t="s">
        <v>27</v>
      </c>
      <c r="B70" s="552"/>
      <c r="C70" s="552"/>
      <c r="D70" s="552"/>
      <c r="E70" s="552"/>
      <c r="F70" s="552"/>
      <c r="G70" s="552"/>
      <c r="H70" s="552"/>
      <c r="I70" s="552"/>
      <c r="J70" s="552"/>
      <c r="K70" s="553"/>
      <c r="L70" s="226">
        <f>L71</f>
        <v>0</v>
      </c>
      <c r="M70" s="96"/>
      <c r="P70" s="97"/>
    </row>
    <row r="71" spans="1:16" s="74" customFormat="1" ht="19.5" hidden="1" customHeight="1" x14ac:dyDescent="0.25">
      <c r="A71" s="227"/>
      <c r="B71" s="99"/>
      <c r="C71" s="100"/>
      <c r="D71" s="101"/>
      <c r="E71" s="102"/>
      <c r="F71" s="103"/>
      <c r="G71" s="104"/>
      <c r="H71" s="96"/>
      <c r="I71" s="105"/>
      <c r="J71" s="105"/>
      <c r="K71" s="108"/>
      <c r="L71" s="228"/>
      <c r="M71" s="103"/>
      <c r="P71" s="97"/>
    </row>
    <row r="72" spans="1:16" s="74" customFormat="1" ht="19.5" hidden="1" customHeight="1" thickBot="1" x14ac:dyDescent="0.3">
      <c r="A72" s="551" t="s">
        <v>28</v>
      </c>
      <c r="B72" s="552"/>
      <c r="C72" s="552"/>
      <c r="D72" s="552"/>
      <c r="E72" s="552"/>
      <c r="F72" s="552"/>
      <c r="G72" s="552"/>
      <c r="H72" s="552"/>
      <c r="I72" s="552"/>
      <c r="J72" s="552"/>
      <c r="K72" s="553"/>
      <c r="L72" s="226">
        <f>L73</f>
        <v>0</v>
      </c>
      <c r="M72" s="96"/>
      <c r="P72" s="97"/>
    </row>
    <row r="73" spans="1:16" s="74" customFormat="1" ht="19.5" hidden="1" customHeight="1" x14ac:dyDescent="0.25">
      <c r="A73" s="227"/>
      <c r="B73" s="99"/>
      <c r="C73" s="100"/>
      <c r="D73" s="101"/>
      <c r="E73" s="102"/>
      <c r="F73" s="103"/>
      <c r="G73" s="104"/>
      <c r="H73" s="96"/>
      <c r="I73" s="105"/>
      <c r="J73" s="105"/>
      <c r="K73" s="108"/>
      <c r="L73" s="228"/>
      <c r="M73" s="103"/>
      <c r="P73" s="97"/>
    </row>
    <row r="74" spans="1:16" s="74" customFormat="1" ht="19.5" hidden="1" customHeight="1" thickBot="1" x14ac:dyDescent="0.3">
      <c r="A74" s="116" t="s">
        <v>34</v>
      </c>
      <c r="B74" s="113"/>
      <c r="C74" s="114"/>
      <c r="D74" s="115"/>
      <c r="E74" s="116"/>
      <c r="F74" s="117"/>
      <c r="G74" s="118"/>
      <c r="H74" s="117"/>
      <c r="I74" s="119"/>
      <c r="J74" s="119"/>
      <c r="K74" s="119"/>
      <c r="L74" s="229">
        <f>L70</f>
        <v>0</v>
      </c>
      <c r="M74" s="204"/>
    </row>
    <row r="75" spans="1:16" s="74" customFormat="1" ht="19.5" hidden="1" customHeight="1" x14ac:dyDescent="0.25">
      <c r="A75" s="276"/>
      <c r="B75" s="123"/>
      <c r="C75" s="124"/>
      <c r="D75" s="277"/>
      <c r="E75" s="276"/>
      <c r="F75" s="123"/>
      <c r="G75" s="276"/>
      <c r="H75" s="123"/>
      <c r="I75" s="277"/>
      <c r="J75" s="277"/>
      <c r="K75" s="277"/>
      <c r="L75" s="230"/>
      <c r="M75" s="205"/>
    </row>
    <row r="76" spans="1:16" s="82" customFormat="1" ht="19.5" hidden="1" customHeight="1" x14ac:dyDescent="0.25">
      <c r="A76" s="558" t="s">
        <v>18</v>
      </c>
      <c r="B76" s="558"/>
      <c r="C76" s="558"/>
      <c r="D76" s="558"/>
      <c r="E76" s="558"/>
      <c r="F76" s="558"/>
      <c r="G76" s="560" t="s">
        <v>19</v>
      </c>
      <c r="H76" s="560"/>
      <c r="I76" s="128"/>
      <c r="J76" s="128"/>
      <c r="K76" s="128"/>
      <c r="L76" s="550" t="s">
        <v>20</v>
      </c>
      <c r="M76" s="550"/>
    </row>
    <row r="77" spans="1:16" s="82" customFormat="1" ht="19.5" hidden="1" customHeight="1" x14ac:dyDescent="0.25">
      <c r="A77" s="71"/>
      <c r="B77" s="83"/>
      <c r="C77" s="84"/>
      <c r="D77" s="279"/>
      <c r="E77" s="122"/>
      <c r="F77" s="130"/>
      <c r="G77" s="131"/>
      <c r="H77" s="130"/>
      <c r="K77" s="200"/>
      <c r="L77" s="231"/>
      <c r="M77" s="130"/>
    </row>
    <row r="78" spans="1:16" s="82" customFormat="1" ht="19.5" hidden="1" customHeight="1" x14ac:dyDescent="0.25">
      <c r="A78" s="558" t="s">
        <v>35</v>
      </c>
      <c r="B78" s="558"/>
      <c r="C78" s="558"/>
      <c r="D78" s="558"/>
      <c r="E78" s="558"/>
      <c r="F78" s="558"/>
      <c r="G78" s="559" t="s">
        <v>36</v>
      </c>
      <c r="H78" s="559"/>
      <c r="I78" s="279"/>
      <c r="J78" s="279"/>
      <c r="L78" s="559" t="s">
        <v>37</v>
      </c>
      <c r="M78" s="559"/>
    </row>
    <row r="79" spans="1:16" s="82" customFormat="1" ht="19.5" hidden="1" customHeight="1" x14ac:dyDescent="0.25">
      <c r="A79" s="558" t="s">
        <v>38</v>
      </c>
      <c r="B79" s="558"/>
      <c r="C79" s="558"/>
      <c r="D79" s="558"/>
      <c r="E79" s="558"/>
      <c r="F79" s="558"/>
      <c r="G79" s="550" t="s">
        <v>39</v>
      </c>
      <c r="H79" s="550"/>
      <c r="I79" s="278"/>
      <c r="J79" s="278"/>
      <c r="L79" s="550" t="s">
        <v>40</v>
      </c>
      <c r="M79" s="550"/>
    </row>
    <row r="80" spans="1:16" ht="19.5" hidden="1" customHeight="1" x14ac:dyDescent="0.15">
      <c r="A80" s="557" t="s">
        <v>14</v>
      </c>
      <c r="B80" s="557"/>
      <c r="C80" s="557"/>
      <c r="D80" s="557"/>
      <c r="E80" s="557"/>
      <c r="F80" s="194"/>
      <c r="G80" s="196"/>
      <c r="H80" s="291"/>
      <c r="I80" s="196"/>
      <c r="J80" s="196"/>
      <c r="K80" s="198"/>
      <c r="L80" s="196"/>
      <c r="M80" s="215"/>
    </row>
    <row r="81" spans="1:16" ht="19.5" hidden="1" customHeight="1" x14ac:dyDescent="0.15">
      <c r="A81" s="233" t="s">
        <v>509</v>
      </c>
      <c r="B81" s="233"/>
      <c r="C81" s="250"/>
      <c r="D81" s="251"/>
      <c r="E81" s="245" t="s">
        <v>505</v>
      </c>
      <c r="F81" s="252"/>
      <c r="G81" s="251" t="s">
        <v>510</v>
      </c>
      <c r="H81" s="294" t="s">
        <v>511</v>
      </c>
      <c r="I81" s="218" t="s">
        <v>512</v>
      </c>
      <c r="J81" s="252"/>
      <c r="K81" s="249"/>
      <c r="L81" s="253"/>
      <c r="M81" s="300" t="s">
        <v>513</v>
      </c>
    </row>
    <row r="82" spans="1:16" ht="19.5" hidden="1" customHeight="1" x14ac:dyDescent="0.15">
      <c r="A82" s="193"/>
      <c r="B82" s="194"/>
      <c r="C82" s="195"/>
      <c r="D82" s="196"/>
      <c r="E82" s="197"/>
      <c r="F82" s="197"/>
      <c r="G82" s="196"/>
      <c r="H82" s="283"/>
      <c r="I82" s="197"/>
      <c r="J82" s="197"/>
      <c r="K82" s="198"/>
      <c r="L82" s="197"/>
      <c r="M82" s="215"/>
    </row>
    <row r="83" spans="1:16" s="88" customFormat="1" ht="19.5" hidden="1" customHeight="1" thickBot="1" x14ac:dyDescent="0.3">
      <c r="A83" s="33" t="s">
        <v>2</v>
      </c>
      <c r="B83" s="9" t="s">
        <v>3</v>
      </c>
      <c r="C83" s="85" t="s">
        <v>4</v>
      </c>
      <c r="D83" s="9" t="s">
        <v>5</v>
      </c>
      <c r="E83" s="9" t="s">
        <v>6</v>
      </c>
      <c r="F83" s="9" t="s">
        <v>7</v>
      </c>
      <c r="G83" s="9" t="s">
        <v>8</v>
      </c>
      <c r="H83" s="9" t="s">
        <v>9</v>
      </c>
      <c r="I83" s="9" t="s">
        <v>22</v>
      </c>
      <c r="J83" s="9" t="s">
        <v>10</v>
      </c>
      <c r="K83" s="9" t="s">
        <v>11</v>
      </c>
      <c r="L83" s="222" t="s">
        <v>12</v>
      </c>
      <c r="M83" s="9" t="s">
        <v>13</v>
      </c>
    </row>
    <row r="84" spans="1:16" s="74" customFormat="1" ht="19.5" hidden="1" customHeight="1" x14ac:dyDescent="0.25">
      <c r="A84" s="551" t="s">
        <v>26</v>
      </c>
      <c r="B84" s="552"/>
      <c r="C84" s="552"/>
      <c r="D84" s="552"/>
      <c r="E84" s="552"/>
      <c r="F84" s="552"/>
      <c r="G84" s="552"/>
      <c r="H84" s="552"/>
      <c r="I84" s="552"/>
      <c r="J84" s="552"/>
      <c r="K84" s="553"/>
      <c r="L84" s="223"/>
      <c r="M84" s="89"/>
    </row>
    <row r="85" spans="1:16" s="93" customFormat="1" ht="19.5" hidden="1" customHeight="1" x14ac:dyDescent="0.25">
      <c r="A85" s="224"/>
      <c r="B85" s="146"/>
      <c r="C85" s="146"/>
      <c r="D85" s="146"/>
      <c r="E85" s="146"/>
      <c r="F85" s="146"/>
      <c r="G85" s="146"/>
      <c r="H85" s="146"/>
      <c r="I85" s="146"/>
      <c r="J85" s="146"/>
      <c r="K85" s="69"/>
      <c r="L85" s="225"/>
      <c r="M85" s="69"/>
    </row>
    <row r="86" spans="1:16" s="74" customFormat="1" ht="19.5" hidden="1" customHeight="1" thickBot="1" x14ac:dyDescent="0.3">
      <c r="A86" s="551" t="s">
        <v>27</v>
      </c>
      <c r="B86" s="552"/>
      <c r="C86" s="552"/>
      <c r="D86" s="552"/>
      <c r="E86" s="552"/>
      <c r="F86" s="552"/>
      <c r="G86" s="552"/>
      <c r="H86" s="552"/>
      <c r="I86" s="552"/>
      <c r="J86" s="552"/>
      <c r="K86" s="553"/>
      <c r="L86" s="226">
        <f>L87</f>
        <v>0</v>
      </c>
      <c r="M86" s="96"/>
      <c r="P86" s="97"/>
    </row>
    <row r="87" spans="1:16" s="74" customFormat="1" ht="19.5" hidden="1" customHeight="1" x14ac:dyDescent="0.25">
      <c r="A87" s="227"/>
      <c r="B87" s="99"/>
      <c r="C87" s="100"/>
      <c r="D87" s="101"/>
      <c r="E87" s="102"/>
      <c r="F87" s="103"/>
      <c r="G87" s="104"/>
      <c r="H87" s="96"/>
      <c r="I87" s="105"/>
      <c r="J87" s="105"/>
      <c r="K87" s="108"/>
      <c r="L87" s="228"/>
      <c r="M87" s="103"/>
      <c r="P87" s="97"/>
    </row>
    <row r="88" spans="1:16" s="74" customFormat="1" ht="19.5" hidden="1" customHeight="1" thickBot="1" x14ac:dyDescent="0.3">
      <c r="A88" s="551" t="s">
        <v>28</v>
      </c>
      <c r="B88" s="552"/>
      <c r="C88" s="552"/>
      <c r="D88" s="552"/>
      <c r="E88" s="552"/>
      <c r="F88" s="552"/>
      <c r="G88" s="552"/>
      <c r="H88" s="552"/>
      <c r="I88" s="552"/>
      <c r="J88" s="552"/>
      <c r="K88" s="553"/>
      <c r="L88" s="226">
        <f>L89</f>
        <v>0</v>
      </c>
      <c r="M88" s="96"/>
      <c r="P88" s="97"/>
    </row>
    <row r="89" spans="1:16" s="74" customFormat="1" ht="19.5" hidden="1" customHeight="1" x14ac:dyDescent="0.25">
      <c r="A89" s="227"/>
      <c r="B89" s="99"/>
      <c r="C89" s="100"/>
      <c r="D89" s="101"/>
      <c r="E89" s="102"/>
      <c r="F89" s="103"/>
      <c r="G89" s="104"/>
      <c r="H89" s="96"/>
      <c r="I89" s="105"/>
      <c r="J89" s="105"/>
      <c r="K89" s="108"/>
      <c r="L89" s="228"/>
      <c r="M89" s="103"/>
      <c r="P89" s="97"/>
    </row>
    <row r="90" spans="1:16" s="74" customFormat="1" ht="19.5" hidden="1" customHeight="1" thickBot="1" x14ac:dyDescent="0.3">
      <c r="A90" s="116" t="s">
        <v>34</v>
      </c>
      <c r="B90" s="113"/>
      <c r="C90" s="114"/>
      <c r="D90" s="115"/>
      <c r="E90" s="116"/>
      <c r="F90" s="117"/>
      <c r="G90" s="118"/>
      <c r="H90" s="117"/>
      <c r="I90" s="119"/>
      <c r="J90" s="119"/>
      <c r="K90" s="119"/>
      <c r="L90" s="229">
        <f>L86</f>
        <v>0</v>
      </c>
      <c r="M90" s="204"/>
    </row>
    <row r="91" spans="1:16" s="74" customFormat="1" ht="19.5" hidden="1" customHeight="1" x14ac:dyDescent="0.25">
      <c r="A91" s="276"/>
      <c r="B91" s="123"/>
      <c r="C91" s="124"/>
      <c r="D91" s="277"/>
      <c r="E91" s="276"/>
      <c r="F91" s="123"/>
      <c r="G91" s="276"/>
      <c r="H91" s="123"/>
      <c r="I91" s="277"/>
      <c r="J91" s="277"/>
      <c r="K91" s="277"/>
      <c r="L91" s="230"/>
      <c r="M91" s="205"/>
    </row>
    <row r="92" spans="1:16" s="82" customFormat="1" ht="19.5" hidden="1" customHeight="1" x14ac:dyDescent="0.25">
      <c r="A92" s="558" t="s">
        <v>18</v>
      </c>
      <c r="B92" s="558"/>
      <c r="C92" s="558"/>
      <c r="D92" s="558"/>
      <c r="E92" s="558"/>
      <c r="F92" s="558"/>
      <c r="G92" s="560" t="s">
        <v>19</v>
      </c>
      <c r="H92" s="560"/>
      <c r="I92" s="128"/>
      <c r="J92" s="128"/>
      <c r="K92" s="128"/>
      <c r="L92" s="550" t="s">
        <v>20</v>
      </c>
      <c r="M92" s="550"/>
    </row>
    <row r="93" spans="1:16" s="82" customFormat="1" ht="19.5" hidden="1" customHeight="1" x14ac:dyDescent="0.25">
      <c r="A93" s="71"/>
      <c r="B93" s="83"/>
      <c r="C93" s="84"/>
      <c r="D93" s="279"/>
      <c r="E93" s="122"/>
      <c r="F93" s="130"/>
      <c r="G93" s="131"/>
      <c r="H93" s="130"/>
      <c r="K93" s="200"/>
      <c r="L93" s="231"/>
      <c r="M93" s="130"/>
    </row>
    <row r="94" spans="1:16" s="82" customFormat="1" ht="19.5" hidden="1" customHeight="1" x14ac:dyDescent="0.25">
      <c r="A94" s="558" t="s">
        <v>35</v>
      </c>
      <c r="B94" s="558"/>
      <c r="C94" s="558"/>
      <c r="D94" s="558"/>
      <c r="E94" s="558"/>
      <c r="F94" s="558"/>
      <c r="G94" s="559" t="s">
        <v>36</v>
      </c>
      <c r="H94" s="559"/>
      <c r="I94" s="279"/>
      <c r="J94" s="279"/>
      <c r="L94" s="559" t="s">
        <v>37</v>
      </c>
      <c r="M94" s="559"/>
    </row>
    <row r="95" spans="1:16" s="82" customFormat="1" ht="19.5" hidden="1" customHeight="1" x14ac:dyDescent="0.25">
      <c r="A95" s="558" t="s">
        <v>38</v>
      </c>
      <c r="B95" s="558"/>
      <c r="C95" s="558"/>
      <c r="D95" s="558"/>
      <c r="E95" s="558"/>
      <c r="F95" s="558"/>
      <c r="G95" s="550" t="s">
        <v>39</v>
      </c>
      <c r="H95" s="550"/>
      <c r="I95" s="278"/>
      <c r="J95" s="278"/>
      <c r="L95" s="550" t="s">
        <v>40</v>
      </c>
      <c r="M95" s="550"/>
    </row>
    <row r="96" spans="1:16" ht="19.5" hidden="1" customHeight="1" x14ac:dyDescent="0.15">
      <c r="A96" s="557" t="s">
        <v>14</v>
      </c>
      <c r="B96" s="557"/>
      <c r="C96" s="557"/>
      <c r="D96" s="557"/>
      <c r="E96" s="557"/>
      <c r="F96" s="194"/>
      <c r="G96" s="196"/>
      <c r="H96" s="291"/>
      <c r="I96" s="196"/>
      <c r="J96" s="196"/>
      <c r="K96" s="198"/>
      <c r="L96" s="196"/>
      <c r="M96" s="215"/>
    </row>
    <row r="97" spans="1:16" ht="19.5" hidden="1" customHeight="1" x14ac:dyDescent="0.15">
      <c r="A97" s="254" t="s">
        <v>482</v>
      </c>
      <c r="B97" s="254"/>
      <c r="C97" s="255"/>
      <c r="D97" s="256"/>
      <c r="E97" s="245" t="s">
        <v>483</v>
      </c>
      <c r="F97" s="254"/>
      <c r="G97" s="256" t="s">
        <v>484</v>
      </c>
      <c r="H97" s="295" t="s">
        <v>514</v>
      </c>
      <c r="I97" s="218" t="s">
        <v>515</v>
      </c>
      <c r="J97" s="254"/>
      <c r="K97" s="249"/>
      <c r="L97" s="257"/>
      <c r="M97" s="301" t="s">
        <v>516</v>
      </c>
    </row>
    <row r="98" spans="1:16" ht="19.5" hidden="1" customHeight="1" x14ac:dyDescent="0.15">
      <c r="A98" s="193"/>
      <c r="B98" s="194"/>
      <c r="C98" s="195"/>
      <c r="D98" s="196"/>
      <c r="E98" s="197"/>
      <c r="F98" s="197"/>
      <c r="G98" s="196"/>
      <c r="H98" s="283"/>
      <c r="I98" s="197"/>
      <c r="J98" s="197"/>
      <c r="K98" s="198"/>
      <c r="L98" s="197"/>
      <c r="M98" s="215"/>
    </row>
    <row r="99" spans="1:16" s="88" customFormat="1" ht="19.5" hidden="1" customHeight="1" x14ac:dyDescent="0.25">
      <c r="A99" s="33" t="s">
        <v>2</v>
      </c>
      <c r="B99" s="9" t="s">
        <v>3</v>
      </c>
      <c r="C99" s="85" t="s">
        <v>4</v>
      </c>
      <c r="D99" s="9" t="s">
        <v>5</v>
      </c>
      <c r="E99" s="9" t="s">
        <v>6</v>
      </c>
      <c r="F99" s="9" t="s">
        <v>7</v>
      </c>
      <c r="G99" s="9" t="s">
        <v>8</v>
      </c>
      <c r="H99" s="9" t="s">
        <v>9</v>
      </c>
      <c r="I99" s="9" t="s">
        <v>22</v>
      </c>
      <c r="J99" s="9" t="s">
        <v>10</v>
      </c>
      <c r="K99" s="9" t="s">
        <v>11</v>
      </c>
      <c r="L99" s="222" t="s">
        <v>12</v>
      </c>
      <c r="M99" s="9" t="s">
        <v>13</v>
      </c>
    </row>
    <row r="100" spans="1:16" s="74" customFormat="1" ht="19.5" hidden="1" customHeight="1" thickBot="1" x14ac:dyDescent="0.3">
      <c r="A100" s="551" t="s">
        <v>26</v>
      </c>
      <c r="B100" s="552"/>
      <c r="C100" s="552"/>
      <c r="D100" s="552"/>
      <c r="E100" s="552"/>
      <c r="F100" s="552"/>
      <c r="G100" s="552"/>
      <c r="H100" s="552"/>
      <c r="I100" s="552"/>
      <c r="J100" s="552"/>
      <c r="K100" s="553"/>
      <c r="L100" s="226">
        <f>L101</f>
        <v>0</v>
      </c>
      <c r="M100" s="89"/>
    </row>
    <row r="101" spans="1:16" s="93" customFormat="1" ht="19.5" hidden="1" customHeight="1" x14ac:dyDescent="0.25">
      <c r="A101" s="224"/>
      <c r="B101" s="146"/>
      <c r="C101" s="146"/>
      <c r="D101" s="146"/>
      <c r="E101" s="146"/>
      <c r="F101" s="146"/>
      <c r="G101" s="146"/>
      <c r="H101" s="146"/>
      <c r="I101" s="146"/>
      <c r="J101" s="146"/>
      <c r="K101" s="69"/>
      <c r="L101" s="225"/>
      <c r="M101" s="69"/>
    </row>
    <row r="102" spans="1:16" s="74" customFormat="1" ht="19.5" hidden="1" customHeight="1" thickBot="1" x14ac:dyDescent="0.3">
      <c r="A102" s="551" t="s">
        <v>27</v>
      </c>
      <c r="B102" s="552"/>
      <c r="C102" s="552"/>
      <c r="D102" s="552"/>
      <c r="E102" s="552"/>
      <c r="F102" s="552"/>
      <c r="G102" s="552"/>
      <c r="H102" s="552"/>
      <c r="I102" s="552"/>
      <c r="J102" s="552"/>
      <c r="K102" s="553"/>
      <c r="L102" s="226">
        <f>L103</f>
        <v>0</v>
      </c>
      <c r="M102" s="96"/>
      <c r="P102" s="97"/>
    </row>
    <row r="103" spans="1:16" s="74" customFormat="1" ht="19.5" hidden="1" customHeight="1" x14ac:dyDescent="0.25">
      <c r="A103" s="227"/>
      <c r="B103" s="99"/>
      <c r="C103" s="100"/>
      <c r="D103" s="101"/>
      <c r="E103" s="102"/>
      <c r="F103" s="103"/>
      <c r="G103" s="104"/>
      <c r="H103" s="96"/>
      <c r="I103" s="105"/>
      <c r="J103" s="105"/>
      <c r="K103" s="108"/>
      <c r="L103" s="228"/>
      <c r="M103" s="103"/>
      <c r="P103" s="97"/>
    </row>
    <row r="104" spans="1:16" s="74" customFormat="1" ht="19.5" hidden="1" customHeight="1" thickBot="1" x14ac:dyDescent="0.3">
      <c r="A104" s="551" t="s">
        <v>28</v>
      </c>
      <c r="B104" s="552"/>
      <c r="C104" s="552"/>
      <c r="D104" s="552"/>
      <c r="E104" s="552"/>
      <c r="F104" s="552"/>
      <c r="G104" s="552"/>
      <c r="H104" s="552"/>
      <c r="I104" s="552"/>
      <c r="J104" s="552"/>
      <c r="K104" s="553"/>
      <c r="L104" s="226">
        <f>L105</f>
        <v>0</v>
      </c>
      <c r="M104" s="96"/>
      <c r="P104" s="97"/>
    </row>
    <row r="105" spans="1:16" s="74" customFormat="1" ht="19.5" hidden="1" customHeight="1" x14ac:dyDescent="0.25">
      <c r="A105" s="227"/>
      <c r="B105" s="99"/>
      <c r="C105" s="100"/>
      <c r="D105" s="101"/>
      <c r="E105" s="102"/>
      <c r="F105" s="103"/>
      <c r="G105" s="104"/>
      <c r="H105" s="96"/>
      <c r="I105" s="105"/>
      <c r="J105" s="105"/>
      <c r="K105" s="108"/>
      <c r="L105" s="228"/>
      <c r="M105" s="103"/>
      <c r="P105" s="97"/>
    </row>
    <row r="106" spans="1:16" s="74" customFormat="1" ht="19.5" hidden="1" customHeight="1" thickBot="1" x14ac:dyDescent="0.3">
      <c r="A106" s="116" t="s">
        <v>34</v>
      </c>
      <c r="B106" s="113"/>
      <c r="C106" s="114"/>
      <c r="D106" s="115"/>
      <c r="E106" s="116"/>
      <c r="F106" s="117"/>
      <c r="G106" s="118"/>
      <c r="H106" s="117"/>
      <c r="I106" s="119"/>
      <c r="J106" s="119"/>
      <c r="K106" s="119"/>
      <c r="L106" s="229">
        <f>L100+L102+L104</f>
        <v>0</v>
      </c>
      <c r="M106" s="204"/>
    </row>
    <row r="107" spans="1:16" s="74" customFormat="1" ht="19.5" hidden="1" customHeight="1" x14ac:dyDescent="0.25">
      <c r="A107" s="276"/>
      <c r="B107" s="123"/>
      <c r="C107" s="124"/>
      <c r="D107" s="277"/>
      <c r="E107" s="276"/>
      <c r="F107" s="123"/>
      <c r="G107" s="276"/>
      <c r="H107" s="123"/>
      <c r="I107" s="277"/>
      <c r="J107" s="277"/>
      <c r="K107" s="277"/>
      <c r="L107" s="230"/>
      <c r="M107" s="205"/>
    </row>
    <row r="108" spans="1:16" s="82" customFormat="1" ht="19.5" hidden="1" customHeight="1" x14ac:dyDescent="0.25">
      <c r="A108" s="558" t="s">
        <v>18</v>
      </c>
      <c r="B108" s="558"/>
      <c r="C108" s="558"/>
      <c r="D108" s="558"/>
      <c r="E108" s="558"/>
      <c r="F108" s="558"/>
      <c r="G108" s="560" t="s">
        <v>19</v>
      </c>
      <c r="H108" s="560"/>
      <c r="I108" s="128"/>
      <c r="J108" s="128"/>
      <c r="K108" s="128"/>
      <c r="L108" s="550" t="s">
        <v>20</v>
      </c>
      <c r="M108" s="550"/>
    </row>
    <row r="109" spans="1:16" s="82" customFormat="1" ht="19.5" hidden="1" customHeight="1" x14ac:dyDescent="0.25">
      <c r="A109" s="71"/>
      <c r="B109" s="83"/>
      <c r="C109" s="84"/>
      <c r="D109" s="279"/>
      <c r="E109" s="122"/>
      <c r="F109" s="130"/>
      <c r="G109" s="131"/>
      <c r="H109" s="130"/>
      <c r="K109" s="200"/>
      <c r="L109" s="231"/>
      <c r="M109" s="130"/>
    </row>
    <row r="110" spans="1:16" s="82" customFormat="1" ht="19.5" hidden="1" customHeight="1" x14ac:dyDescent="0.25">
      <c r="A110" s="558" t="s">
        <v>35</v>
      </c>
      <c r="B110" s="558"/>
      <c r="C110" s="558"/>
      <c r="D110" s="558"/>
      <c r="E110" s="558"/>
      <c r="F110" s="558"/>
      <c r="G110" s="559" t="s">
        <v>36</v>
      </c>
      <c r="H110" s="559"/>
      <c r="I110" s="279"/>
      <c r="J110" s="279"/>
      <c r="L110" s="559" t="s">
        <v>37</v>
      </c>
      <c r="M110" s="559"/>
    </row>
    <row r="111" spans="1:16" s="82" customFormat="1" ht="19.5" hidden="1" customHeight="1" x14ac:dyDescent="0.25">
      <c r="A111" s="558" t="s">
        <v>38</v>
      </c>
      <c r="B111" s="558"/>
      <c r="C111" s="558"/>
      <c r="D111" s="558"/>
      <c r="E111" s="558"/>
      <c r="F111" s="558"/>
      <c r="G111" s="550" t="s">
        <v>39</v>
      </c>
      <c r="H111" s="550"/>
      <c r="I111" s="278"/>
      <c r="J111" s="278"/>
      <c r="L111" s="550" t="s">
        <v>40</v>
      </c>
      <c r="M111" s="550"/>
    </row>
    <row r="112" spans="1:16" ht="19.5" customHeight="1" x14ac:dyDescent="0.15">
      <c r="A112" s="557" t="s">
        <v>14</v>
      </c>
      <c r="B112" s="557"/>
      <c r="C112" s="557"/>
      <c r="D112" s="557"/>
      <c r="E112" s="557"/>
      <c r="F112" s="194"/>
      <c r="G112" s="196"/>
      <c r="H112" s="291"/>
      <c r="I112" s="196"/>
      <c r="J112" s="196"/>
      <c r="K112" s="198"/>
      <c r="L112" s="196"/>
      <c r="M112" s="215"/>
    </row>
    <row r="113" spans="1:16" ht="19.5" customHeight="1" x14ac:dyDescent="0.15">
      <c r="A113" s="185" t="s">
        <v>482</v>
      </c>
      <c r="B113" s="254"/>
      <c r="C113" s="255"/>
      <c r="D113" s="256"/>
      <c r="E113" s="245" t="s">
        <v>517</v>
      </c>
      <c r="F113" s="254"/>
      <c r="G113" s="256" t="s">
        <v>484</v>
      </c>
      <c r="H113" s="295" t="s">
        <v>518</v>
      </c>
      <c r="I113" s="218" t="s">
        <v>519</v>
      </c>
      <c r="J113" s="254"/>
      <c r="K113" s="249"/>
      <c r="L113" s="257"/>
      <c r="M113" s="301" t="s">
        <v>520</v>
      </c>
    </row>
    <row r="114" spans="1:16" ht="19.5" customHeight="1" x14ac:dyDescent="0.15">
      <c r="A114" s="193"/>
      <c r="B114" s="194"/>
      <c r="C114" s="195"/>
      <c r="D114" s="196"/>
      <c r="E114" s="197"/>
      <c r="F114" s="197"/>
      <c r="G114" s="196"/>
      <c r="H114" s="283"/>
      <c r="I114" s="197"/>
      <c r="J114" s="197"/>
      <c r="K114" s="198"/>
      <c r="L114" s="197"/>
      <c r="M114" s="215"/>
    </row>
    <row r="115" spans="1:16" s="88" customFormat="1" ht="19.5" customHeight="1" thickBot="1" x14ac:dyDescent="0.3">
      <c r="A115" s="33" t="s">
        <v>2</v>
      </c>
      <c r="B115" s="9" t="s">
        <v>3</v>
      </c>
      <c r="C115" s="85" t="s">
        <v>4</v>
      </c>
      <c r="D115" s="9" t="s">
        <v>5</v>
      </c>
      <c r="E115" s="9" t="s">
        <v>6</v>
      </c>
      <c r="F115" s="9" t="s">
        <v>7</v>
      </c>
      <c r="G115" s="9" t="s">
        <v>8</v>
      </c>
      <c r="H115" s="9" t="s">
        <v>9</v>
      </c>
      <c r="I115" s="9" t="s">
        <v>22</v>
      </c>
      <c r="J115" s="9" t="s">
        <v>10</v>
      </c>
      <c r="K115" s="9" t="s">
        <v>11</v>
      </c>
      <c r="L115" s="222" t="s">
        <v>12</v>
      </c>
      <c r="M115" s="9" t="s">
        <v>13</v>
      </c>
    </row>
    <row r="116" spans="1:16" s="74" customFormat="1" ht="19.5" customHeight="1" x14ac:dyDescent="0.25">
      <c r="A116" s="551" t="s">
        <v>60</v>
      </c>
      <c r="B116" s="552"/>
      <c r="C116" s="552"/>
      <c r="D116" s="552"/>
      <c r="E116" s="552"/>
      <c r="F116" s="552"/>
      <c r="G116" s="552"/>
      <c r="H116" s="552"/>
      <c r="I116" s="552"/>
      <c r="J116" s="552"/>
      <c r="K116" s="553"/>
      <c r="L116" s="313">
        <f>SUM(L117:L123)</f>
        <v>6612</v>
      </c>
      <c r="M116" s="89"/>
    </row>
    <row r="117" spans="1:16" s="93" customFormat="1" ht="19.5" customHeight="1" x14ac:dyDescent="0.25">
      <c r="A117" s="157" t="s">
        <v>720</v>
      </c>
      <c r="B117" s="69">
        <v>3</v>
      </c>
      <c r="C117" s="69">
        <v>5</v>
      </c>
      <c r="D117" s="69">
        <v>117</v>
      </c>
      <c r="E117" s="69"/>
      <c r="F117" s="69" t="s">
        <v>680</v>
      </c>
      <c r="G117" s="69" t="s">
        <v>913</v>
      </c>
      <c r="H117" s="69" t="s">
        <v>738</v>
      </c>
      <c r="I117" s="90">
        <v>43480</v>
      </c>
      <c r="J117" s="90">
        <v>43480</v>
      </c>
      <c r="K117" s="69" t="s">
        <v>914</v>
      </c>
      <c r="L117" s="247">
        <v>1392</v>
      </c>
      <c r="M117" s="69" t="s">
        <v>145</v>
      </c>
    </row>
    <row r="118" spans="1:16" s="93" customFormat="1" ht="19.5" customHeight="1" x14ac:dyDescent="0.25">
      <c r="A118" s="157" t="s">
        <v>720</v>
      </c>
      <c r="B118" s="69">
        <v>3</v>
      </c>
      <c r="C118" s="69">
        <v>8</v>
      </c>
      <c r="D118" s="69">
        <v>126</v>
      </c>
      <c r="E118" s="69"/>
      <c r="F118" s="69" t="s">
        <v>680</v>
      </c>
      <c r="G118" s="69" t="s">
        <v>920</v>
      </c>
      <c r="H118" s="69" t="s">
        <v>738</v>
      </c>
      <c r="I118" s="90">
        <v>43480</v>
      </c>
      <c r="J118" s="90">
        <v>43480</v>
      </c>
      <c r="K118" s="69" t="s">
        <v>921</v>
      </c>
      <c r="L118" s="247">
        <v>1856</v>
      </c>
      <c r="M118" s="69" t="s">
        <v>145</v>
      </c>
    </row>
    <row r="119" spans="1:16" s="93" customFormat="1" ht="19.5" customHeight="1" x14ac:dyDescent="0.25">
      <c r="A119" s="157" t="s">
        <v>720</v>
      </c>
      <c r="B119" s="69">
        <v>3</v>
      </c>
      <c r="C119" s="69">
        <v>11</v>
      </c>
      <c r="D119" s="69">
        <v>128</v>
      </c>
      <c r="E119" s="69"/>
      <c r="F119" s="69" t="s">
        <v>680</v>
      </c>
      <c r="G119" s="69" t="s">
        <v>926</v>
      </c>
      <c r="H119" s="69" t="s">
        <v>738</v>
      </c>
      <c r="I119" s="90">
        <v>43480</v>
      </c>
      <c r="J119" s="90">
        <v>43480</v>
      </c>
      <c r="K119" s="69" t="s">
        <v>927</v>
      </c>
      <c r="L119" s="247">
        <v>1856</v>
      </c>
      <c r="M119" s="69" t="s">
        <v>145</v>
      </c>
    </row>
    <row r="120" spans="1:16" s="93" customFormat="1" ht="19.5" customHeight="1" x14ac:dyDescent="0.25">
      <c r="A120" s="157" t="s">
        <v>720</v>
      </c>
      <c r="B120" s="69">
        <v>3</v>
      </c>
      <c r="C120" s="69">
        <v>12</v>
      </c>
      <c r="D120" s="69">
        <v>141</v>
      </c>
      <c r="E120" s="69"/>
      <c r="F120" s="69" t="s">
        <v>680</v>
      </c>
      <c r="G120" s="69" t="s">
        <v>1022</v>
      </c>
      <c r="H120" s="69" t="s">
        <v>738</v>
      </c>
      <c r="I120" s="90">
        <v>43480</v>
      </c>
      <c r="J120" s="90">
        <v>43480</v>
      </c>
      <c r="K120" s="69" t="s">
        <v>1023</v>
      </c>
      <c r="L120" s="247">
        <v>1508</v>
      </c>
      <c r="M120" s="69" t="s">
        <v>145</v>
      </c>
    </row>
    <row r="121" spans="1:16" s="93" customFormat="1" ht="19.5" customHeight="1" x14ac:dyDescent="0.25">
      <c r="A121" s="157"/>
      <c r="B121" s="69"/>
      <c r="C121" s="69"/>
      <c r="D121" s="69"/>
      <c r="E121" s="69"/>
      <c r="F121" s="69"/>
      <c r="G121" s="69"/>
      <c r="H121" s="69"/>
      <c r="I121" s="90"/>
      <c r="J121" s="90"/>
      <c r="K121" s="69"/>
      <c r="L121" s="247"/>
      <c r="M121" s="69"/>
    </row>
    <row r="122" spans="1:16" s="93" customFormat="1" ht="19.5" customHeight="1" x14ac:dyDescent="0.25">
      <c r="A122" s="157"/>
      <c r="B122" s="69"/>
      <c r="C122" s="69"/>
      <c r="D122" s="69"/>
      <c r="E122" s="69"/>
      <c r="F122" s="69"/>
      <c r="G122" s="69"/>
      <c r="H122" s="69"/>
      <c r="I122" s="90"/>
      <c r="J122" s="90"/>
      <c r="K122" s="69"/>
      <c r="L122" s="247"/>
      <c r="M122" s="69"/>
    </row>
    <row r="123" spans="1:16" s="93" customFormat="1" ht="19.5" customHeight="1" x14ac:dyDescent="0.25">
      <c r="A123" s="157"/>
      <c r="B123" s="69"/>
      <c r="C123" s="69"/>
      <c r="D123" s="69"/>
      <c r="E123" s="69"/>
      <c r="F123" s="69"/>
      <c r="G123" s="69"/>
      <c r="H123" s="69"/>
      <c r="I123" s="90"/>
      <c r="J123" s="90"/>
      <c r="K123" s="69"/>
      <c r="L123" s="247"/>
      <c r="M123" s="69"/>
    </row>
    <row r="124" spans="1:16" s="74" customFormat="1" ht="19.5" customHeight="1" thickBot="1" x14ac:dyDescent="0.3">
      <c r="A124" s="551" t="s">
        <v>26</v>
      </c>
      <c r="B124" s="552"/>
      <c r="C124" s="552"/>
      <c r="D124" s="552"/>
      <c r="E124" s="552"/>
      <c r="F124" s="552"/>
      <c r="G124" s="552"/>
      <c r="H124" s="552"/>
      <c r="I124" s="552"/>
      <c r="J124" s="552"/>
      <c r="K124" s="553"/>
      <c r="L124" s="314">
        <f>SUM(L125:L125)</f>
        <v>0</v>
      </c>
      <c r="M124" s="89"/>
    </row>
    <row r="125" spans="1:16" s="93" customFormat="1" ht="19.5" customHeight="1" x14ac:dyDescent="0.25">
      <c r="A125" s="157"/>
      <c r="B125" s="69"/>
      <c r="C125" s="69"/>
      <c r="D125" s="69"/>
      <c r="E125" s="69"/>
      <c r="F125" s="69"/>
      <c r="G125" s="69"/>
      <c r="H125" s="69"/>
      <c r="I125" s="90"/>
      <c r="J125" s="90"/>
      <c r="K125" s="69"/>
      <c r="L125" s="247"/>
      <c r="M125" s="69"/>
    </row>
    <row r="126" spans="1:16" s="74" customFormat="1" ht="19.5" customHeight="1" thickBot="1" x14ac:dyDescent="0.3">
      <c r="A126" s="551" t="s">
        <v>27</v>
      </c>
      <c r="B126" s="552"/>
      <c r="C126" s="552"/>
      <c r="D126" s="552"/>
      <c r="E126" s="552"/>
      <c r="F126" s="552"/>
      <c r="G126" s="552"/>
      <c r="H126" s="552"/>
      <c r="I126" s="552"/>
      <c r="J126" s="552"/>
      <c r="K126" s="553"/>
      <c r="L126" s="314">
        <f>SUM(L127:L127)</f>
        <v>0</v>
      </c>
      <c r="M126" s="96"/>
      <c r="P126" s="97"/>
    </row>
    <row r="127" spans="1:16" s="74" customFormat="1" ht="19.5" customHeight="1" x14ac:dyDescent="0.25">
      <c r="A127" s="157"/>
      <c r="B127" s="99"/>
      <c r="C127" s="100"/>
      <c r="D127" s="101"/>
      <c r="E127" s="102"/>
      <c r="F127" s="103"/>
      <c r="G127" s="143"/>
      <c r="H127" s="96"/>
      <c r="I127" s="105"/>
      <c r="J127" s="105"/>
      <c r="K127" s="108"/>
      <c r="L127" s="247"/>
      <c r="M127" s="103"/>
      <c r="P127" s="97"/>
    </row>
    <row r="128" spans="1:16" s="74" customFormat="1" ht="19.5" customHeight="1" thickBot="1" x14ac:dyDescent="0.3">
      <c r="A128" s="554" t="s">
        <v>32</v>
      </c>
      <c r="B128" s="555"/>
      <c r="C128" s="555"/>
      <c r="D128" s="555"/>
      <c r="E128" s="555"/>
      <c r="F128" s="555"/>
      <c r="G128" s="555"/>
      <c r="H128" s="555"/>
      <c r="I128" s="555"/>
      <c r="J128" s="555"/>
      <c r="K128" s="556"/>
      <c r="L128" s="288">
        <f>SUM(L129:L134)</f>
        <v>0</v>
      </c>
      <c r="M128" s="96"/>
      <c r="P128" s="97"/>
    </row>
    <row r="129" spans="1:16" s="74" customFormat="1" ht="19.5" customHeight="1" x14ac:dyDescent="0.25">
      <c r="A129" s="157"/>
      <c r="B129" s="100"/>
      <c r="C129" s="100"/>
      <c r="D129" s="101"/>
      <c r="E129" s="102"/>
      <c r="F129" s="103"/>
      <c r="G129" s="104"/>
      <c r="H129" s="96"/>
      <c r="I129" s="105"/>
      <c r="J129" s="105"/>
      <c r="K129" s="108"/>
      <c r="L129" s="247"/>
      <c r="M129" s="103"/>
      <c r="P129" s="97"/>
    </row>
    <row r="130" spans="1:16" s="74" customFormat="1" ht="19.5" customHeight="1" x14ac:dyDescent="0.25">
      <c r="A130" s="157"/>
      <c r="B130" s="100"/>
      <c r="C130" s="100"/>
      <c r="D130" s="101"/>
      <c r="E130" s="108"/>
      <c r="F130" s="103"/>
      <c r="G130" s="150"/>
      <c r="H130" s="103"/>
      <c r="I130" s="105"/>
      <c r="J130" s="105"/>
      <c r="K130" s="108"/>
      <c r="L130" s="247"/>
      <c r="M130" s="103"/>
      <c r="P130" s="97"/>
    </row>
    <row r="131" spans="1:16" s="74" customFormat="1" ht="19.5" customHeight="1" x14ac:dyDescent="0.25">
      <c r="A131" s="157"/>
      <c r="B131" s="100"/>
      <c r="C131" s="100"/>
      <c r="D131" s="101"/>
      <c r="E131" s="108"/>
      <c r="F131" s="103"/>
      <c r="G131" s="150"/>
      <c r="H131" s="103"/>
      <c r="I131" s="105"/>
      <c r="J131" s="105"/>
      <c r="K131" s="108"/>
      <c r="L131" s="247"/>
      <c r="M131" s="103"/>
      <c r="P131" s="97"/>
    </row>
    <row r="132" spans="1:16" s="74" customFormat="1" ht="19.5" customHeight="1" x14ac:dyDescent="0.25">
      <c r="A132" s="157"/>
      <c r="B132" s="100"/>
      <c r="C132" s="100"/>
      <c r="D132" s="101"/>
      <c r="E132" s="108"/>
      <c r="F132" s="103"/>
      <c r="G132" s="150"/>
      <c r="H132" s="103"/>
      <c r="I132" s="105"/>
      <c r="J132" s="105"/>
      <c r="K132" s="108"/>
      <c r="L132" s="247"/>
      <c r="M132" s="103"/>
      <c r="P132" s="97"/>
    </row>
    <row r="133" spans="1:16" s="74" customFormat="1" ht="19.5" customHeight="1" x14ac:dyDescent="0.25">
      <c r="A133" s="157"/>
      <c r="B133" s="100"/>
      <c r="C133" s="100"/>
      <c r="D133" s="101"/>
      <c r="E133" s="108"/>
      <c r="F133" s="103"/>
      <c r="G133" s="150"/>
      <c r="H133" s="103"/>
      <c r="I133" s="105"/>
      <c r="J133" s="105"/>
      <c r="K133" s="108"/>
      <c r="L133" s="247"/>
      <c r="M133" s="103"/>
      <c r="P133" s="97"/>
    </row>
    <row r="134" spans="1:16" s="74" customFormat="1" ht="19.5" customHeight="1" x14ac:dyDescent="0.25">
      <c r="A134" s="227"/>
      <c r="B134" s="99"/>
      <c r="C134" s="100"/>
      <c r="D134" s="100"/>
      <c r="E134" s="108"/>
      <c r="F134" s="103"/>
      <c r="G134" s="150"/>
      <c r="H134" s="103"/>
      <c r="I134" s="145"/>
      <c r="J134" s="145"/>
      <c r="K134" s="108"/>
      <c r="L134" s="247"/>
      <c r="M134" s="103"/>
      <c r="P134" s="97"/>
    </row>
    <row r="135" spans="1:16" s="74" customFormat="1" ht="19.5" customHeight="1" thickBot="1" x14ac:dyDescent="0.3">
      <c r="A135" s="116" t="s">
        <v>34</v>
      </c>
      <c r="B135" s="113"/>
      <c r="C135" s="114"/>
      <c r="D135" s="115"/>
      <c r="E135" s="116"/>
      <c r="F135" s="117"/>
      <c r="G135" s="118"/>
      <c r="H135" s="117"/>
      <c r="I135" s="119"/>
      <c r="J135" s="119"/>
      <c r="K135" s="119"/>
      <c r="L135" s="229">
        <f>L116+L124+L126+L128</f>
        <v>6612</v>
      </c>
      <c r="M135" s="204"/>
    </row>
    <row r="136" spans="1:16" s="74" customFormat="1" ht="19.5" customHeight="1" x14ac:dyDescent="0.25">
      <c r="A136" s="276"/>
      <c r="B136" s="123"/>
      <c r="C136" s="124"/>
      <c r="D136" s="277"/>
      <c r="E136" s="276"/>
      <c r="F136" s="123"/>
      <c r="G136" s="276"/>
      <c r="H136" s="123"/>
      <c r="I136" s="277"/>
      <c r="J136" s="277"/>
      <c r="K136" s="277"/>
      <c r="L136" s="230"/>
      <c r="M136" s="205"/>
    </row>
    <row r="137" spans="1:16" s="82" customFormat="1" ht="19.5" customHeight="1" x14ac:dyDescent="0.25">
      <c r="A137" s="558" t="s">
        <v>18</v>
      </c>
      <c r="B137" s="558"/>
      <c r="C137" s="558"/>
      <c r="D137" s="558"/>
      <c r="E137" s="558"/>
      <c r="F137" s="558"/>
      <c r="G137" s="560" t="s">
        <v>19</v>
      </c>
      <c r="H137" s="560"/>
      <c r="I137" s="128"/>
      <c r="J137" s="128"/>
      <c r="K137" s="128"/>
      <c r="L137" s="550" t="s">
        <v>20</v>
      </c>
      <c r="M137" s="550"/>
    </row>
    <row r="138" spans="1:16" s="82" customFormat="1" ht="13.5" customHeight="1" x14ac:dyDescent="0.25">
      <c r="B138" s="83"/>
      <c r="C138" s="84"/>
      <c r="D138" s="502"/>
      <c r="E138" s="122"/>
      <c r="F138" s="130"/>
      <c r="G138" s="131"/>
      <c r="H138" s="130"/>
      <c r="K138" s="200"/>
      <c r="L138" s="231"/>
      <c r="M138" s="130"/>
    </row>
    <row r="139" spans="1:16" s="82" customFormat="1" ht="12.75" customHeight="1" x14ac:dyDescent="0.25">
      <c r="A139" s="558" t="s">
        <v>1246</v>
      </c>
      <c r="B139" s="558"/>
      <c r="C139" s="558"/>
      <c r="D139" s="558"/>
      <c r="E139" s="558"/>
      <c r="F139" s="558"/>
      <c r="G139" s="559" t="s">
        <v>36</v>
      </c>
      <c r="H139" s="559"/>
      <c r="I139" s="279"/>
      <c r="J139" s="279"/>
      <c r="L139" s="559" t="s">
        <v>37</v>
      </c>
      <c r="M139" s="559"/>
    </row>
    <row r="140" spans="1:16" s="82" customFormat="1" ht="9.75" customHeight="1" x14ac:dyDescent="0.25">
      <c r="A140" s="558" t="s">
        <v>1247</v>
      </c>
      <c r="B140" s="558"/>
      <c r="C140" s="558"/>
      <c r="D140" s="558"/>
      <c r="E140" s="558"/>
      <c r="F140" s="558"/>
      <c r="G140" s="550" t="s">
        <v>39</v>
      </c>
      <c r="H140" s="550"/>
      <c r="I140" s="278"/>
      <c r="J140" s="278"/>
      <c r="L140" s="550" t="s">
        <v>40</v>
      </c>
      <c r="M140" s="550"/>
    </row>
    <row r="141" spans="1:16" ht="19.5" customHeight="1" x14ac:dyDescent="0.15">
      <c r="A141" s="557" t="s">
        <v>14</v>
      </c>
      <c r="B141" s="557"/>
      <c r="C141" s="557"/>
      <c r="D141" s="557"/>
      <c r="E141" s="557"/>
      <c r="F141" s="194"/>
      <c r="G141" s="196"/>
      <c r="H141" s="291"/>
      <c r="I141" s="196"/>
      <c r="J141" s="196"/>
      <c r="K141" s="198"/>
      <c r="L141" s="196"/>
      <c r="M141" s="215"/>
    </row>
    <row r="142" spans="1:16" ht="19.5" customHeight="1" x14ac:dyDescent="0.15">
      <c r="A142" s="254" t="s">
        <v>521</v>
      </c>
      <c r="B142" s="254"/>
      <c r="C142" s="255"/>
      <c r="D142" s="256"/>
      <c r="E142" s="245" t="s">
        <v>483</v>
      </c>
      <c r="F142" s="254"/>
      <c r="G142" s="256" t="s">
        <v>484</v>
      </c>
      <c r="H142" s="295" t="s">
        <v>522</v>
      </c>
      <c r="I142" s="218" t="s">
        <v>523</v>
      </c>
      <c r="J142" s="254"/>
      <c r="K142" s="249"/>
      <c r="L142" s="257"/>
      <c r="M142" s="301" t="s">
        <v>524</v>
      </c>
    </row>
    <row r="143" spans="1:16" ht="19.5" customHeight="1" x14ac:dyDescent="0.15">
      <c r="A143" s="193"/>
      <c r="B143" s="194"/>
      <c r="C143" s="195"/>
      <c r="D143" s="196"/>
      <c r="E143" s="197"/>
      <c r="F143" s="197"/>
      <c r="G143" s="196"/>
      <c r="H143" s="283"/>
      <c r="I143" s="197"/>
      <c r="J143" s="197"/>
      <c r="K143" s="198"/>
      <c r="L143" s="197"/>
      <c r="M143" s="215"/>
    </row>
    <row r="144" spans="1:16" s="88" customFormat="1" ht="19.5" customHeight="1" thickBot="1" x14ac:dyDescent="0.3">
      <c r="A144" s="33" t="s">
        <v>2</v>
      </c>
      <c r="B144" s="9" t="s">
        <v>3</v>
      </c>
      <c r="C144" s="85" t="s">
        <v>4</v>
      </c>
      <c r="D144" s="9" t="s">
        <v>5</v>
      </c>
      <c r="E144" s="9" t="s">
        <v>6</v>
      </c>
      <c r="F144" s="9" t="s">
        <v>7</v>
      </c>
      <c r="G144" s="9" t="s">
        <v>8</v>
      </c>
      <c r="H144" s="9" t="s">
        <v>9</v>
      </c>
      <c r="I144" s="9" t="s">
        <v>22</v>
      </c>
      <c r="J144" s="9" t="s">
        <v>10</v>
      </c>
      <c r="K144" s="9" t="s">
        <v>11</v>
      </c>
      <c r="L144" s="222" t="s">
        <v>12</v>
      </c>
      <c r="M144" s="9" t="s">
        <v>13</v>
      </c>
    </row>
    <row r="145" spans="1:16" s="74" customFormat="1" ht="19.5" customHeight="1" x14ac:dyDescent="0.25">
      <c r="A145" s="551" t="s">
        <v>26</v>
      </c>
      <c r="B145" s="552"/>
      <c r="C145" s="552"/>
      <c r="D145" s="552"/>
      <c r="E145" s="552"/>
      <c r="F145" s="552"/>
      <c r="G145" s="552"/>
      <c r="H145" s="552"/>
      <c r="I145" s="552"/>
      <c r="J145" s="552"/>
      <c r="K145" s="553"/>
      <c r="L145" s="223"/>
      <c r="M145" s="89"/>
    </row>
    <row r="146" spans="1:16" s="93" customFormat="1" ht="19.5" customHeight="1" x14ac:dyDescent="0.25">
      <c r="A146" s="224"/>
      <c r="B146" s="146"/>
      <c r="C146" s="146"/>
      <c r="D146" s="146"/>
      <c r="E146" s="146"/>
      <c r="F146" s="146"/>
      <c r="G146" s="146"/>
      <c r="H146" s="146"/>
      <c r="I146" s="146"/>
      <c r="J146" s="146"/>
      <c r="K146" s="69"/>
      <c r="L146" s="225"/>
      <c r="M146" s="69"/>
    </row>
    <row r="147" spans="1:16" s="74" customFormat="1" ht="19.5" customHeight="1" thickBot="1" x14ac:dyDescent="0.3">
      <c r="A147" s="551" t="s">
        <v>27</v>
      </c>
      <c r="B147" s="552"/>
      <c r="C147" s="552"/>
      <c r="D147" s="552"/>
      <c r="E147" s="552"/>
      <c r="F147" s="552"/>
      <c r="G147" s="552"/>
      <c r="H147" s="552"/>
      <c r="I147" s="552"/>
      <c r="J147" s="552"/>
      <c r="K147" s="553"/>
      <c r="L147" s="226">
        <f>L148</f>
        <v>0</v>
      </c>
      <c r="M147" s="96"/>
      <c r="P147" s="97"/>
    </row>
    <row r="148" spans="1:16" s="74" customFormat="1" ht="19.5" customHeight="1" x14ac:dyDescent="0.25">
      <c r="A148" s="227"/>
      <c r="B148" s="99"/>
      <c r="C148" s="100"/>
      <c r="D148" s="101"/>
      <c r="E148" s="102"/>
      <c r="F148" s="103"/>
      <c r="G148" s="104"/>
      <c r="H148" s="96"/>
      <c r="I148" s="105"/>
      <c r="J148" s="105"/>
      <c r="K148" s="108"/>
      <c r="L148" s="228"/>
      <c r="M148" s="103"/>
      <c r="P148" s="97"/>
    </row>
    <row r="149" spans="1:16" s="74" customFormat="1" ht="19.5" customHeight="1" thickBot="1" x14ac:dyDescent="0.3">
      <c r="A149" s="551" t="s">
        <v>28</v>
      </c>
      <c r="B149" s="552"/>
      <c r="C149" s="552"/>
      <c r="D149" s="552"/>
      <c r="E149" s="552"/>
      <c r="F149" s="552"/>
      <c r="G149" s="552"/>
      <c r="H149" s="552"/>
      <c r="I149" s="552"/>
      <c r="J149" s="552"/>
      <c r="K149" s="553"/>
      <c r="L149" s="226">
        <f>L150</f>
        <v>0</v>
      </c>
      <c r="M149" s="96"/>
      <c r="P149" s="97"/>
    </row>
    <row r="150" spans="1:16" s="74" customFormat="1" ht="19.5" customHeight="1" x14ac:dyDescent="0.25">
      <c r="A150" s="227"/>
      <c r="B150" s="99"/>
      <c r="C150" s="100"/>
      <c r="D150" s="101"/>
      <c r="E150" s="102"/>
      <c r="F150" s="103"/>
      <c r="G150" s="104"/>
      <c r="H150" s="96"/>
      <c r="I150" s="105"/>
      <c r="J150" s="105"/>
      <c r="K150" s="108"/>
      <c r="L150" s="228"/>
      <c r="M150" s="103"/>
      <c r="P150" s="97"/>
    </row>
    <row r="151" spans="1:16" s="74" customFormat="1" ht="19.5" customHeight="1" thickBot="1" x14ac:dyDescent="0.3">
      <c r="A151" s="116" t="s">
        <v>34</v>
      </c>
      <c r="B151" s="113"/>
      <c r="C151" s="114"/>
      <c r="D151" s="115"/>
      <c r="E151" s="116"/>
      <c r="F151" s="117"/>
      <c r="G151" s="118"/>
      <c r="H151" s="117"/>
      <c r="I151" s="119"/>
      <c r="J151" s="119"/>
      <c r="K151" s="119"/>
      <c r="L151" s="229">
        <f>L147</f>
        <v>0</v>
      </c>
      <c r="M151" s="204"/>
    </row>
    <row r="152" spans="1:16" s="74" customFormat="1" ht="19.5" customHeight="1" x14ac:dyDescent="0.25">
      <c r="A152" s="276"/>
      <c r="B152" s="123"/>
      <c r="C152" s="124"/>
      <c r="D152" s="277"/>
      <c r="E152" s="276"/>
      <c r="F152" s="123"/>
      <c r="G152" s="276"/>
      <c r="H152" s="123"/>
      <c r="I152" s="277"/>
      <c r="J152" s="277"/>
      <c r="K152" s="277"/>
      <c r="L152" s="230"/>
      <c r="M152" s="205"/>
    </row>
    <row r="153" spans="1:16" s="82" customFormat="1" ht="19.5" customHeight="1" x14ac:dyDescent="0.25">
      <c r="A153" s="558" t="s">
        <v>18</v>
      </c>
      <c r="B153" s="558"/>
      <c r="C153" s="558"/>
      <c r="D153" s="558"/>
      <c r="E153" s="558"/>
      <c r="F153" s="558"/>
      <c r="G153" s="560" t="s">
        <v>19</v>
      </c>
      <c r="H153" s="560"/>
      <c r="I153" s="128"/>
      <c r="J153" s="128"/>
      <c r="K153" s="128"/>
      <c r="L153" s="550" t="s">
        <v>20</v>
      </c>
      <c r="M153" s="550"/>
    </row>
    <row r="154" spans="1:16" s="82" customFormat="1" ht="19.5" customHeight="1" x14ac:dyDescent="0.25">
      <c r="A154" s="71"/>
      <c r="B154" s="83"/>
      <c r="C154" s="84"/>
      <c r="D154" s="279"/>
      <c r="E154" s="122"/>
      <c r="F154" s="130"/>
      <c r="G154" s="131"/>
      <c r="H154" s="130"/>
      <c r="K154" s="200"/>
      <c r="L154" s="231"/>
      <c r="M154" s="130"/>
    </row>
    <row r="155" spans="1:16" s="82" customFormat="1" ht="19.5" customHeight="1" x14ac:dyDescent="0.25">
      <c r="A155" s="558" t="s">
        <v>35</v>
      </c>
      <c r="B155" s="558"/>
      <c r="C155" s="558"/>
      <c r="D155" s="558"/>
      <c r="E155" s="558"/>
      <c r="F155" s="558"/>
      <c r="G155" s="559" t="s">
        <v>36</v>
      </c>
      <c r="H155" s="559"/>
      <c r="I155" s="279"/>
      <c r="J155" s="279"/>
      <c r="L155" s="559" t="s">
        <v>37</v>
      </c>
      <c r="M155" s="559"/>
    </row>
    <row r="156" spans="1:16" s="82" customFormat="1" ht="19.5" customHeight="1" x14ac:dyDescent="0.25">
      <c r="A156" s="558" t="s">
        <v>38</v>
      </c>
      <c r="B156" s="558"/>
      <c r="C156" s="558"/>
      <c r="D156" s="558"/>
      <c r="E156" s="558"/>
      <c r="F156" s="558"/>
      <c r="G156" s="550" t="s">
        <v>39</v>
      </c>
      <c r="H156" s="550"/>
      <c r="I156" s="278"/>
      <c r="J156" s="278"/>
      <c r="L156" s="550" t="s">
        <v>40</v>
      </c>
      <c r="M156" s="550"/>
    </row>
    <row r="157" spans="1:16" ht="19.5" customHeight="1" x14ac:dyDescent="0.15">
      <c r="A157" s="557" t="s">
        <v>14</v>
      </c>
      <c r="B157" s="557"/>
      <c r="C157" s="557"/>
      <c r="D157" s="557"/>
      <c r="E157" s="557"/>
      <c r="F157" s="194"/>
      <c r="G157" s="196"/>
      <c r="H157" s="291"/>
      <c r="I157" s="196"/>
      <c r="J157" s="196"/>
      <c r="K157" s="198"/>
      <c r="L157" s="196"/>
      <c r="M157" s="215"/>
    </row>
    <row r="158" spans="1:16" ht="19.5" customHeight="1" x14ac:dyDescent="0.15">
      <c r="A158" s="218" t="s">
        <v>529</v>
      </c>
      <c r="B158" s="218"/>
      <c r="C158" s="219"/>
      <c r="D158" s="220"/>
      <c r="E158" s="245" t="s">
        <v>530</v>
      </c>
      <c r="F158" s="218"/>
      <c r="G158" s="220" t="s">
        <v>484</v>
      </c>
      <c r="H158" s="290" t="s">
        <v>531</v>
      </c>
      <c r="I158" s="218" t="s">
        <v>532</v>
      </c>
      <c r="J158" s="218"/>
      <c r="K158" s="249"/>
      <c r="L158" s="221"/>
      <c r="M158" s="297" t="s">
        <v>533</v>
      </c>
    </row>
    <row r="159" spans="1:16" ht="19.5" customHeight="1" x14ac:dyDescent="0.15">
      <c r="A159" s="193"/>
      <c r="B159" s="194"/>
      <c r="C159" s="195"/>
      <c r="D159" s="196"/>
      <c r="E159" s="197"/>
      <c r="F159" s="197"/>
      <c r="G159" s="196"/>
      <c r="H159" s="283"/>
      <c r="I159" s="197"/>
      <c r="J159" s="197"/>
      <c r="K159" s="198"/>
      <c r="L159" s="197"/>
      <c r="M159" s="215"/>
    </row>
    <row r="160" spans="1:16" s="88" customFormat="1" ht="19.5" customHeight="1" x14ac:dyDescent="0.25">
      <c r="A160" s="33" t="s">
        <v>2</v>
      </c>
      <c r="B160" s="9" t="s">
        <v>3</v>
      </c>
      <c r="C160" s="85" t="s">
        <v>4</v>
      </c>
      <c r="D160" s="9" t="s">
        <v>5</v>
      </c>
      <c r="E160" s="9" t="s">
        <v>6</v>
      </c>
      <c r="F160" s="9" t="s">
        <v>7</v>
      </c>
      <c r="G160" s="9" t="s">
        <v>8</v>
      </c>
      <c r="H160" s="9" t="s">
        <v>9</v>
      </c>
      <c r="I160" s="9" t="s">
        <v>22</v>
      </c>
      <c r="J160" s="9" t="s">
        <v>10</v>
      </c>
      <c r="K160" s="9" t="s">
        <v>11</v>
      </c>
      <c r="L160" s="222" t="s">
        <v>12</v>
      </c>
      <c r="M160" s="9" t="s">
        <v>13</v>
      </c>
    </row>
    <row r="161" spans="1:16" s="74" customFormat="1" ht="19.5" customHeight="1" thickBot="1" x14ac:dyDescent="0.3">
      <c r="A161" s="551" t="s">
        <v>25</v>
      </c>
      <c r="B161" s="552"/>
      <c r="C161" s="552"/>
      <c r="D161" s="552"/>
      <c r="E161" s="552"/>
      <c r="F161" s="552"/>
      <c r="G161" s="552"/>
      <c r="H161" s="552"/>
      <c r="I161" s="552"/>
      <c r="J161" s="552"/>
      <c r="K161" s="553"/>
      <c r="L161" s="314">
        <f>SUM(L162:L163)</f>
        <v>0</v>
      </c>
      <c r="M161" s="96"/>
      <c r="P161" s="97"/>
    </row>
    <row r="162" spans="1:16" s="74" customFormat="1" ht="19.5" customHeight="1" x14ac:dyDescent="0.25">
      <c r="A162" s="69"/>
      <c r="B162" s="99"/>
      <c r="C162" s="100"/>
      <c r="D162" s="101"/>
      <c r="E162" s="102"/>
      <c r="F162" s="103"/>
      <c r="G162" s="143"/>
      <c r="H162" s="96"/>
      <c r="I162" s="105"/>
      <c r="J162" s="105"/>
      <c r="K162" s="108"/>
      <c r="L162" s="247"/>
      <c r="M162" s="103"/>
      <c r="P162" s="97"/>
    </row>
    <row r="163" spans="1:16" s="74" customFormat="1" ht="19.5" customHeight="1" x14ac:dyDescent="0.25">
      <c r="A163" s="69"/>
      <c r="B163" s="99"/>
      <c r="C163" s="100"/>
      <c r="D163" s="101"/>
      <c r="E163" s="102"/>
      <c r="F163" s="103"/>
      <c r="G163" s="143"/>
      <c r="H163" s="96"/>
      <c r="I163" s="105"/>
      <c r="J163" s="105"/>
      <c r="K163" s="108"/>
      <c r="L163" s="228"/>
      <c r="M163" s="103"/>
      <c r="P163" s="97"/>
    </row>
    <row r="164" spans="1:16" s="74" customFormat="1" ht="19.5" customHeight="1" thickBot="1" x14ac:dyDescent="0.3">
      <c r="A164" s="551" t="s">
        <v>27</v>
      </c>
      <c r="B164" s="552"/>
      <c r="C164" s="552"/>
      <c r="D164" s="552"/>
      <c r="E164" s="552"/>
      <c r="F164" s="552"/>
      <c r="G164" s="552"/>
      <c r="H164" s="552"/>
      <c r="I164" s="552"/>
      <c r="J164" s="552"/>
      <c r="K164" s="553"/>
      <c r="L164" s="314">
        <f>SUM(L165:L165)</f>
        <v>0</v>
      </c>
      <c r="M164" s="96"/>
      <c r="P164" s="97"/>
    </row>
    <row r="165" spans="1:16" s="74" customFormat="1" ht="19.5" customHeight="1" x14ac:dyDescent="0.25">
      <c r="A165" s="69"/>
      <c r="B165" s="99"/>
      <c r="C165" s="100"/>
      <c r="D165" s="142"/>
      <c r="E165" s="102"/>
      <c r="F165" s="103"/>
      <c r="G165" s="143"/>
      <c r="H165" s="96"/>
      <c r="I165" s="105"/>
      <c r="J165" s="105"/>
      <c r="K165" s="108"/>
      <c r="L165" s="247"/>
      <c r="M165" s="103"/>
      <c r="P165" s="97"/>
    </row>
    <row r="166" spans="1:16" s="74" customFormat="1" ht="19.5" customHeight="1" thickBot="1" x14ac:dyDescent="0.3">
      <c r="A166" s="551" t="s">
        <v>28</v>
      </c>
      <c r="B166" s="552"/>
      <c r="C166" s="552"/>
      <c r="D166" s="552"/>
      <c r="E166" s="552"/>
      <c r="F166" s="552"/>
      <c r="G166" s="552"/>
      <c r="H166" s="552"/>
      <c r="I166" s="552"/>
      <c r="J166" s="552"/>
      <c r="K166" s="553"/>
      <c r="L166" s="314">
        <f>SUM(L167:L169)</f>
        <v>0</v>
      </c>
      <c r="M166" s="96"/>
      <c r="P166" s="97"/>
    </row>
    <row r="167" spans="1:16" s="74" customFormat="1" ht="19.5" customHeight="1" x14ac:dyDescent="0.25">
      <c r="A167" s="69"/>
      <c r="B167" s="99"/>
      <c r="C167" s="100"/>
      <c r="D167" s="142"/>
      <c r="E167" s="102"/>
      <c r="F167" s="103"/>
      <c r="G167" s="143"/>
      <c r="H167" s="96"/>
      <c r="I167" s="105"/>
      <c r="J167" s="105"/>
      <c r="K167" s="108"/>
      <c r="L167" s="247"/>
      <c r="M167" s="103"/>
      <c r="P167" s="97"/>
    </row>
    <row r="168" spans="1:16" s="74" customFormat="1" ht="19.5" customHeight="1" x14ac:dyDescent="0.25">
      <c r="A168" s="69"/>
      <c r="B168" s="99"/>
      <c r="C168" s="100"/>
      <c r="D168" s="142"/>
      <c r="E168" s="102"/>
      <c r="F168" s="103"/>
      <c r="G168" s="143"/>
      <c r="H168" s="96"/>
      <c r="I168" s="105"/>
      <c r="J168" s="105"/>
      <c r="K168" s="108"/>
      <c r="L168" s="247"/>
      <c r="M168" s="103"/>
      <c r="P168" s="97"/>
    </row>
    <row r="169" spans="1:16" s="74" customFormat="1" ht="19.5" customHeight="1" x14ac:dyDescent="0.25">
      <c r="A169" s="69"/>
      <c r="B169" s="99"/>
      <c r="C169" s="100"/>
      <c r="D169" s="142"/>
      <c r="E169" s="102"/>
      <c r="F169" s="103"/>
      <c r="G169" s="143"/>
      <c r="H169" s="96"/>
      <c r="I169" s="105"/>
      <c r="J169" s="105"/>
      <c r="K169" s="108"/>
      <c r="L169" s="247"/>
      <c r="M169" s="103"/>
      <c r="P169" s="97"/>
    </row>
    <row r="170" spans="1:16" s="74" customFormat="1" ht="19.5" customHeight="1" thickBot="1" x14ac:dyDescent="0.3">
      <c r="A170" s="551" t="s">
        <v>29</v>
      </c>
      <c r="B170" s="552"/>
      <c r="C170" s="552"/>
      <c r="D170" s="552"/>
      <c r="E170" s="552"/>
      <c r="F170" s="552"/>
      <c r="G170" s="552"/>
      <c r="H170" s="552"/>
      <c r="I170" s="552"/>
      <c r="J170" s="552"/>
      <c r="K170" s="553"/>
      <c r="L170" s="226">
        <f>L171</f>
        <v>0</v>
      </c>
      <c r="M170" s="96"/>
      <c r="P170" s="97"/>
    </row>
    <row r="171" spans="1:16" s="74" customFormat="1" ht="19.5" customHeight="1" x14ac:dyDescent="0.25">
      <c r="A171" s="69"/>
      <c r="B171" s="99"/>
      <c r="C171" s="100"/>
      <c r="D171" s="142"/>
      <c r="E171" s="102"/>
      <c r="F171" s="103"/>
      <c r="G171" s="143"/>
      <c r="H171" s="96"/>
      <c r="I171" s="105"/>
      <c r="J171" s="105"/>
      <c r="K171" s="108"/>
      <c r="L171" s="247"/>
      <c r="M171" s="103"/>
      <c r="P171" s="97"/>
    </row>
    <row r="172" spans="1:16" s="74" customFormat="1" ht="19.5" customHeight="1" thickBot="1" x14ac:dyDescent="0.3">
      <c r="A172" s="116" t="s">
        <v>34</v>
      </c>
      <c r="B172" s="113"/>
      <c r="C172" s="114"/>
      <c r="D172" s="115"/>
      <c r="E172" s="116"/>
      <c r="F172" s="117"/>
      <c r="G172" s="118"/>
      <c r="H172" s="117"/>
      <c r="I172" s="119"/>
      <c r="J172" s="119"/>
      <c r="K172" s="119"/>
      <c r="L172" s="229">
        <f>L161+L164+L166+L170</f>
        <v>0</v>
      </c>
      <c r="M172" s="204"/>
    </row>
    <row r="173" spans="1:16" s="74" customFormat="1" ht="19.5" customHeight="1" x14ac:dyDescent="0.25">
      <c r="A173" s="307"/>
      <c r="B173" s="123"/>
      <c r="C173" s="124"/>
      <c r="D173" s="304"/>
      <c r="E173" s="307"/>
      <c r="F173" s="123"/>
      <c r="G173" s="307"/>
      <c r="H173" s="123"/>
      <c r="I173" s="304"/>
      <c r="J173" s="304"/>
      <c r="K173" s="304"/>
      <c r="L173" s="230"/>
      <c r="M173" s="205"/>
    </row>
    <row r="174" spans="1:16" s="82" customFormat="1" ht="19.5" customHeight="1" x14ac:dyDescent="0.25">
      <c r="A174" s="558" t="s">
        <v>18</v>
      </c>
      <c r="B174" s="558"/>
      <c r="C174" s="558"/>
      <c r="D174" s="558"/>
      <c r="E174" s="558"/>
      <c r="F174" s="558"/>
      <c r="G174" s="560" t="s">
        <v>19</v>
      </c>
      <c r="H174" s="560"/>
      <c r="I174" s="128"/>
      <c r="J174" s="128"/>
      <c r="K174" s="128"/>
      <c r="L174" s="550" t="s">
        <v>20</v>
      </c>
      <c r="M174" s="550"/>
    </row>
    <row r="175" spans="1:16" s="82" customFormat="1" ht="19.5" customHeight="1" x14ac:dyDescent="0.25">
      <c r="A175" s="71"/>
      <c r="B175" s="83"/>
      <c r="C175" s="84"/>
      <c r="D175" s="306"/>
      <c r="E175" s="122"/>
      <c r="F175" s="130"/>
      <c r="G175" s="131"/>
      <c r="H175" s="130"/>
      <c r="K175" s="200"/>
      <c r="L175" s="231"/>
      <c r="M175" s="130"/>
    </row>
    <row r="176" spans="1:16" s="82" customFormat="1" ht="19.5" customHeight="1" x14ac:dyDescent="0.25">
      <c r="A176" s="558" t="s">
        <v>35</v>
      </c>
      <c r="B176" s="558"/>
      <c r="C176" s="558"/>
      <c r="D176" s="558"/>
      <c r="E176" s="558"/>
      <c r="F176" s="558"/>
      <c r="G176" s="559" t="s">
        <v>36</v>
      </c>
      <c r="H176" s="559"/>
      <c r="I176" s="306"/>
      <c r="J176" s="306"/>
      <c r="L176" s="559" t="s">
        <v>37</v>
      </c>
      <c r="M176" s="559"/>
    </row>
    <row r="177" spans="1:13" s="82" customFormat="1" ht="19.5" customHeight="1" x14ac:dyDescent="0.25">
      <c r="A177" s="558" t="s">
        <v>38</v>
      </c>
      <c r="B177" s="558"/>
      <c r="C177" s="558"/>
      <c r="D177" s="558"/>
      <c r="E177" s="558"/>
      <c r="F177" s="558"/>
      <c r="G177" s="550" t="s">
        <v>39</v>
      </c>
      <c r="H177" s="550"/>
      <c r="I177" s="305"/>
      <c r="J177" s="305"/>
      <c r="L177" s="550" t="s">
        <v>40</v>
      </c>
      <c r="M177" s="550"/>
    </row>
    <row r="178" spans="1:13" ht="19.5" customHeight="1" x14ac:dyDescent="0.15">
      <c r="A178" s="557" t="s">
        <v>14</v>
      </c>
      <c r="B178" s="557"/>
      <c r="C178" s="557"/>
      <c r="D178" s="557"/>
      <c r="E178" s="557"/>
      <c r="F178" s="194"/>
      <c r="G178" s="196"/>
      <c r="H178" s="291"/>
      <c r="I178" s="196"/>
      <c r="J178" s="196"/>
      <c r="K178" s="198"/>
      <c r="L178" s="196"/>
      <c r="M178" s="215"/>
    </row>
    <row r="179" spans="1:13" ht="19.5" customHeight="1" x14ac:dyDescent="0.15">
      <c r="A179" s="218" t="s">
        <v>488</v>
      </c>
      <c r="B179" s="218"/>
      <c r="C179" s="219"/>
      <c r="D179" s="220"/>
      <c r="E179" s="245" t="s">
        <v>534</v>
      </c>
      <c r="F179" s="218"/>
      <c r="G179" s="220" t="s">
        <v>535</v>
      </c>
      <c r="H179" s="290" t="s">
        <v>536</v>
      </c>
      <c r="I179" s="218" t="s">
        <v>537</v>
      </c>
      <c r="J179" s="218"/>
      <c r="K179" s="249"/>
      <c r="L179" s="221"/>
      <c r="M179" s="297" t="s">
        <v>538</v>
      </c>
    </row>
    <row r="180" spans="1:13" ht="19.5" customHeight="1" x14ac:dyDescent="0.15">
      <c r="A180" s="193"/>
      <c r="B180" s="194"/>
      <c r="C180" s="195"/>
      <c r="D180" s="196"/>
      <c r="E180" s="197"/>
      <c r="F180" s="197"/>
      <c r="G180" s="196"/>
      <c r="H180" s="283"/>
      <c r="I180" s="197"/>
      <c r="J180" s="197"/>
      <c r="K180" s="198"/>
      <c r="L180" s="197"/>
      <c r="M180" s="215"/>
    </row>
    <row r="181" spans="1:13" s="88" customFormat="1" ht="37.5" customHeight="1" x14ac:dyDescent="0.25">
      <c r="A181" s="33" t="s">
        <v>2</v>
      </c>
      <c r="B181" s="9" t="s">
        <v>3</v>
      </c>
      <c r="C181" s="85" t="s">
        <v>4</v>
      </c>
      <c r="D181" s="9" t="s">
        <v>5</v>
      </c>
      <c r="E181" s="9" t="s">
        <v>6</v>
      </c>
      <c r="F181" s="9" t="s">
        <v>7</v>
      </c>
      <c r="G181" s="9" t="s">
        <v>8</v>
      </c>
      <c r="H181" s="9" t="s">
        <v>9</v>
      </c>
      <c r="I181" s="9" t="s">
        <v>22</v>
      </c>
      <c r="J181" s="9" t="s">
        <v>10</v>
      </c>
      <c r="K181" s="9" t="s">
        <v>11</v>
      </c>
      <c r="L181" s="222" t="s">
        <v>12</v>
      </c>
      <c r="M181" s="9" t="s">
        <v>13</v>
      </c>
    </row>
    <row r="182" spans="1:13" s="74" customFormat="1" ht="19.5" hidden="1" customHeight="1" x14ac:dyDescent="0.25">
      <c r="A182" s="551" t="s">
        <v>60</v>
      </c>
      <c r="B182" s="552"/>
      <c r="C182" s="552"/>
      <c r="D182" s="552"/>
      <c r="E182" s="552"/>
      <c r="F182" s="552"/>
      <c r="G182" s="552"/>
      <c r="H182" s="552"/>
      <c r="I182" s="552"/>
      <c r="J182" s="552"/>
      <c r="K182" s="553"/>
      <c r="L182" s="313">
        <f>SUM(L183:L196)</f>
        <v>42797.99</v>
      </c>
      <c r="M182" s="89"/>
    </row>
    <row r="183" spans="1:13" s="93" customFormat="1" ht="19.5" hidden="1" customHeight="1" x14ac:dyDescent="0.25">
      <c r="A183" s="157" t="s">
        <v>720</v>
      </c>
      <c r="B183" s="69">
        <v>3</v>
      </c>
      <c r="C183" s="69">
        <v>1</v>
      </c>
      <c r="D183" s="69">
        <v>17</v>
      </c>
      <c r="E183" s="69"/>
      <c r="F183" s="69" t="s">
        <v>680</v>
      </c>
      <c r="G183" s="69" t="s">
        <v>753</v>
      </c>
      <c r="H183" s="69" t="s">
        <v>748</v>
      </c>
      <c r="I183" s="90">
        <v>43470</v>
      </c>
      <c r="J183" s="90">
        <v>43470</v>
      </c>
      <c r="K183" s="69">
        <v>378</v>
      </c>
      <c r="L183" s="247">
        <v>8607</v>
      </c>
      <c r="M183" s="69" t="s">
        <v>145</v>
      </c>
    </row>
    <row r="184" spans="1:13" s="93" customFormat="1" ht="19.5" hidden="1" customHeight="1" x14ac:dyDescent="0.25">
      <c r="A184" s="157" t="s">
        <v>720</v>
      </c>
      <c r="B184" s="69">
        <v>3</v>
      </c>
      <c r="C184" s="69">
        <v>1</v>
      </c>
      <c r="D184" s="69">
        <v>8</v>
      </c>
      <c r="E184" s="69"/>
      <c r="F184" s="153" t="s">
        <v>684</v>
      </c>
      <c r="G184" s="69" t="s">
        <v>807</v>
      </c>
      <c r="H184" s="69" t="s">
        <v>738</v>
      </c>
      <c r="I184" s="90">
        <v>43479</v>
      </c>
      <c r="J184" s="90">
        <v>43479</v>
      </c>
      <c r="K184" s="69" t="s">
        <v>808</v>
      </c>
      <c r="L184" s="247">
        <v>580</v>
      </c>
      <c r="M184" s="69" t="s">
        <v>145</v>
      </c>
    </row>
    <row r="185" spans="1:13" s="93" customFormat="1" ht="19.5" hidden="1" customHeight="1" x14ac:dyDescent="0.25">
      <c r="A185" s="157" t="s">
        <v>720</v>
      </c>
      <c r="B185" s="69">
        <v>3</v>
      </c>
      <c r="C185" s="69">
        <v>5</v>
      </c>
      <c r="D185" s="69">
        <v>85</v>
      </c>
      <c r="E185" s="69"/>
      <c r="F185" s="153" t="s">
        <v>684</v>
      </c>
      <c r="G185" s="69" t="s">
        <v>870</v>
      </c>
      <c r="H185" s="69" t="s">
        <v>857</v>
      </c>
      <c r="I185" s="90">
        <v>43468</v>
      </c>
      <c r="J185" s="90">
        <v>43468</v>
      </c>
      <c r="K185" s="69" t="s">
        <v>871</v>
      </c>
      <c r="L185" s="247">
        <v>1914</v>
      </c>
      <c r="M185" s="69" t="s">
        <v>145</v>
      </c>
    </row>
    <row r="186" spans="1:13" s="93" customFormat="1" ht="19.5" hidden="1" customHeight="1" x14ac:dyDescent="0.25">
      <c r="A186" s="157" t="s">
        <v>720</v>
      </c>
      <c r="B186" s="69">
        <v>3</v>
      </c>
      <c r="C186" s="69">
        <v>5</v>
      </c>
      <c r="D186" s="69">
        <v>104</v>
      </c>
      <c r="E186" s="69"/>
      <c r="F186" s="69" t="s">
        <v>680</v>
      </c>
      <c r="G186" s="69" t="s">
        <v>903</v>
      </c>
      <c r="H186" s="69" t="s">
        <v>748</v>
      </c>
      <c r="I186" s="90">
        <v>43470</v>
      </c>
      <c r="J186" s="90">
        <v>43470</v>
      </c>
      <c r="K186" s="69">
        <v>379</v>
      </c>
      <c r="L186" s="247">
        <v>1995</v>
      </c>
      <c r="M186" s="69" t="s">
        <v>145</v>
      </c>
    </row>
    <row r="187" spans="1:13" s="93" customFormat="1" ht="19.5" hidden="1" customHeight="1" x14ac:dyDescent="0.25">
      <c r="A187" s="157" t="s">
        <v>720</v>
      </c>
      <c r="B187" s="69">
        <v>3</v>
      </c>
      <c r="C187" s="69">
        <v>5</v>
      </c>
      <c r="D187" s="69">
        <v>110</v>
      </c>
      <c r="E187" s="69"/>
      <c r="F187" s="69" t="s">
        <v>680</v>
      </c>
      <c r="G187" s="69" t="s">
        <v>907</v>
      </c>
      <c r="H187" s="69" t="s">
        <v>748</v>
      </c>
      <c r="I187" s="90">
        <v>43474</v>
      </c>
      <c r="J187" s="90">
        <v>43474</v>
      </c>
      <c r="K187" s="69">
        <v>391</v>
      </c>
      <c r="L187" s="247">
        <v>3400.01</v>
      </c>
      <c r="M187" s="69" t="s">
        <v>145</v>
      </c>
    </row>
    <row r="188" spans="1:13" s="93" customFormat="1" ht="19.5" hidden="1" customHeight="1" x14ac:dyDescent="0.25">
      <c r="A188" s="157" t="s">
        <v>720</v>
      </c>
      <c r="B188" s="69">
        <v>3</v>
      </c>
      <c r="C188" s="69">
        <v>22</v>
      </c>
      <c r="D188" s="69">
        <v>197</v>
      </c>
      <c r="E188" s="69"/>
      <c r="F188" s="69" t="s">
        <v>680</v>
      </c>
      <c r="G188" s="69" t="s">
        <v>975</v>
      </c>
      <c r="H188" s="69" t="s">
        <v>878</v>
      </c>
      <c r="I188" s="90">
        <v>43531</v>
      </c>
      <c r="J188" s="90">
        <v>43531</v>
      </c>
      <c r="K188" s="69" t="s">
        <v>976</v>
      </c>
      <c r="L188" s="247">
        <v>5800</v>
      </c>
      <c r="M188" s="69" t="s">
        <v>145</v>
      </c>
    </row>
    <row r="189" spans="1:13" s="93" customFormat="1" ht="19.5" hidden="1" customHeight="1" x14ac:dyDescent="0.25">
      <c r="A189" s="157" t="s">
        <v>720</v>
      </c>
      <c r="B189" s="69">
        <v>3</v>
      </c>
      <c r="C189" s="69">
        <v>22</v>
      </c>
      <c r="D189" s="69">
        <v>198</v>
      </c>
      <c r="E189" s="69"/>
      <c r="F189" s="69" t="s">
        <v>680</v>
      </c>
      <c r="G189" s="69" t="s">
        <v>977</v>
      </c>
      <c r="H189" s="69" t="s">
        <v>878</v>
      </c>
      <c r="I189" s="90">
        <v>43531</v>
      </c>
      <c r="J189" s="90">
        <v>43531</v>
      </c>
      <c r="K189" s="69" t="s">
        <v>978</v>
      </c>
      <c r="L189" s="247">
        <v>1392</v>
      </c>
      <c r="M189" s="69" t="s">
        <v>145</v>
      </c>
    </row>
    <row r="190" spans="1:13" s="93" customFormat="1" ht="19.5" hidden="1" customHeight="1" x14ac:dyDescent="0.25">
      <c r="A190" s="157" t="s">
        <v>720</v>
      </c>
      <c r="B190" s="69">
        <v>3</v>
      </c>
      <c r="C190" s="69">
        <v>22</v>
      </c>
      <c r="D190" s="69">
        <v>199</v>
      </c>
      <c r="E190" s="69"/>
      <c r="F190" s="153" t="s">
        <v>680</v>
      </c>
      <c r="G190" s="69" t="s">
        <v>979</v>
      </c>
      <c r="H190" s="69" t="s">
        <v>878</v>
      </c>
      <c r="I190" s="90">
        <v>43533</v>
      </c>
      <c r="J190" s="90">
        <v>43533</v>
      </c>
      <c r="K190" s="69" t="s">
        <v>980</v>
      </c>
      <c r="L190" s="247">
        <v>4060</v>
      </c>
      <c r="M190" s="69" t="s">
        <v>145</v>
      </c>
    </row>
    <row r="191" spans="1:13" s="93" customFormat="1" ht="19.5" hidden="1" customHeight="1" x14ac:dyDescent="0.25">
      <c r="A191" s="157" t="s">
        <v>720</v>
      </c>
      <c r="B191" s="69">
        <v>3</v>
      </c>
      <c r="C191" s="69">
        <v>22</v>
      </c>
      <c r="D191" s="69">
        <v>210</v>
      </c>
      <c r="E191" s="69"/>
      <c r="F191" s="153" t="s">
        <v>684</v>
      </c>
      <c r="G191" s="69" t="s">
        <v>995</v>
      </c>
      <c r="H191" s="69" t="s">
        <v>857</v>
      </c>
      <c r="I191" s="90">
        <v>43536</v>
      </c>
      <c r="J191" s="90">
        <v>43536</v>
      </c>
      <c r="K191" s="69" t="s">
        <v>996</v>
      </c>
      <c r="L191" s="247">
        <v>696</v>
      </c>
      <c r="M191" s="69" t="s">
        <v>145</v>
      </c>
    </row>
    <row r="192" spans="1:13" s="93" customFormat="1" ht="19.5" hidden="1" customHeight="1" x14ac:dyDescent="0.25">
      <c r="A192" s="157" t="s">
        <v>720</v>
      </c>
      <c r="B192" s="69">
        <v>3</v>
      </c>
      <c r="C192" s="69">
        <v>12</v>
      </c>
      <c r="D192" s="69">
        <v>133</v>
      </c>
      <c r="E192" s="69"/>
      <c r="F192" s="153" t="s">
        <v>680</v>
      </c>
      <c r="G192" s="69" t="s">
        <v>1019</v>
      </c>
      <c r="H192" s="69" t="s">
        <v>748</v>
      </c>
      <c r="I192" s="90">
        <v>43474</v>
      </c>
      <c r="J192" s="90">
        <v>43474</v>
      </c>
      <c r="K192" s="69">
        <v>390</v>
      </c>
      <c r="L192" s="247">
        <v>8936</v>
      </c>
      <c r="M192" s="69" t="s">
        <v>145</v>
      </c>
    </row>
    <row r="193" spans="1:16" s="93" customFormat="1" ht="19.5" hidden="1" customHeight="1" thickBot="1" x14ac:dyDescent="0.3">
      <c r="A193" s="157" t="s">
        <v>720</v>
      </c>
      <c r="B193" s="69">
        <v>3</v>
      </c>
      <c r="C193" s="69">
        <v>12</v>
      </c>
      <c r="D193" s="69">
        <v>148</v>
      </c>
      <c r="E193" s="69"/>
      <c r="F193" s="153" t="s">
        <v>684</v>
      </c>
      <c r="G193" s="69" t="s">
        <v>1030</v>
      </c>
      <c r="H193" s="69" t="s">
        <v>1028</v>
      </c>
      <c r="I193" s="90">
        <v>43510</v>
      </c>
      <c r="J193" s="90">
        <v>43510</v>
      </c>
      <c r="K193" s="69" t="s">
        <v>1031</v>
      </c>
      <c r="L193" s="247">
        <v>290</v>
      </c>
      <c r="M193" s="69" t="s">
        <v>145</v>
      </c>
    </row>
    <row r="194" spans="1:16" s="74" customFormat="1" ht="19.5" hidden="1" customHeight="1" x14ac:dyDescent="0.25">
      <c r="A194" s="551" t="s">
        <v>1252</v>
      </c>
      <c r="B194" s="552"/>
      <c r="C194" s="552"/>
      <c r="D194" s="552"/>
      <c r="E194" s="552"/>
      <c r="F194" s="552"/>
      <c r="G194" s="552"/>
      <c r="H194" s="552"/>
      <c r="I194" s="552"/>
      <c r="J194" s="552"/>
      <c r="K194" s="553"/>
      <c r="L194" s="313">
        <f>SUM(L195:L197)</f>
        <v>2563.9899999999998</v>
      </c>
      <c r="M194" s="89"/>
    </row>
    <row r="195" spans="1:16" s="93" customFormat="1" ht="19.5" hidden="1" customHeight="1" x14ac:dyDescent="0.25">
      <c r="A195" s="157" t="s">
        <v>720</v>
      </c>
      <c r="B195" s="69">
        <v>5</v>
      </c>
      <c r="C195" s="69">
        <v>22</v>
      </c>
      <c r="D195" s="69" t="s">
        <v>1356</v>
      </c>
      <c r="E195" s="69"/>
      <c r="F195" s="153" t="s">
        <v>680</v>
      </c>
      <c r="G195" s="69" t="s">
        <v>1357</v>
      </c>
      <c r="H195" s="69" t="s">
        <v>1197</v>
      </c>
      <c r="I195" s="90">
        <v>43578</v>
      </c>
      <c r="J195" s="90">
        <v>43578</v>
      </c>
      <c r="K195" s="69">
        <v>957</v>
      </c>
      <c r="L195" s="247">
        <v>2099.9899999999998</v>
      </c>
      <c r="M195" s="69" t="s">
        <v>1261</v>
      </c>
    </row>
    <row r="196" spans="1:16" s="93" customFormat="1" ht="19.5" hidden="1" customHeight="1" x14ac:dyDescent="0.25">
      <c r="A196" s="157" t="s">
        <v>720</v>
      </c>
      <c r="B196" s="69">
        <v>5</v>
      </c>
      <c r="C196" s="69">
        <v>30</v>
      </c>
      <c r="D196" s="69" t="s">
        <v>1457</v>
      </c>
      <c r="E196" s="69"/>
      <c r="F196" s="69" t="s">
        <v>684</v>
      </c>
      <c r="G196" s="69" t="s">
        <v>1458</v>
      </c>
      <c r="H196" s="69" t="s">
        <v>1455</v>
      </c>
      <c r="I196" s="90">
        <v>43531</v>
      </c>
      <c r="J196" s="90">
        <v>43531</v>
      </c>
      <c r="K196" s="69" t="s">
        <v>1459</v>
      </c>
      <c r="L196" s="225">
        <v>464</v>
      </c>
      <c r="M196" s="69" t="s">
        <v>1261</v>
      </c>
    </row>
    <row r="197" spans="1:16" s="93" customFormat="1" ht="19.5" hidden="1" customHeight="1" x14ac:dyDescent="0.25">
      <c r="A197" s="157"/>
      <c r="B197" s="69"/>
      <c r="C197" s="69"/>
      <c r="D197" s="69"/>
      <c r="E197" s="69"/>
      <c r="F197" s="69"/>
      <c r="G197" s="69"/>
      <c r="H197" s="69"/>
      <c r="I197" s="90"/>
      <c r="J197" s="90"/>
      <c r="K197" s="69"/>
      <c r="L197" s="225"/>
      <c r="M197" s="69"/>
    </row>
    <row r="198" spans="1:16" s="93" customFormat="1" ht="19.5" hidden="1" customHeight="1" x14ac:dyDescent="0.25">
      <c r="A198" s="157"/>
      <c r="B198" s="69"/>
      <c r="C198" s="69"/>
      <c r="D198" s="69"/>
      <c r="E198" s="69"/>
      <c r="F198" s="69"/>
      <c r="G198" s="69"/>
      <c r="H198" s="69"/>
      <c r="I198" s="90"/>
      <c r="J198" s="90"/>
      <c r="K198" s="69"/>
      <c r="L198" s="225"/>
      <c r="M198" s="69"/>
    </row>
    <row r="199" spans="1:16" s="93" customFormat="1" ht="19.5" hidden="1" customHeight="1" x14ac:dyDescent="0.25">
      <c r="A199" s="157"/>
      <c r="B199" s="69"/>
      <c r="C199" s="69"/>
      <c r="D199" s="69"/>
      <c r="E199" s="69"/>
      <c r="F199" s="69"/>
      <c r="G199" s="69"/>
      <c r="H199" s="69"/>
      <c r="I199" s="90"/>
      <c r="J199" s="90"/>
      <c r="K199" s="69"/>
      <c r="L199" s="247"/>
      <c r="M199" s="69"/>
    </row>
    <row r="200" spans="1:16" s="93" customFormat="1" ht="19.5" hidden="1" customHeight="1" x14ac:dyDescent="0.25">
      <c r="A200" s="157"/>
      <c r="B200" s="69"/>
      <c r="C200" s="69"/>
      <c r="D200" s="69"/>
      <c r="E200" s="69"/>
      <c r="F200" s="69"/>
      <c r="G200" s="69"/>
      <c r="H200" s="69"/>
      <c r="I200" s="90"/>
      <c r="J200" s="90"/>
      <c r="K200" s="69"/>
      <c r="L200" s="247"/>
      <c r="M200" s="69"/>
    </row>
    <row r="201" spans="1:16" s="74" customFormat="1" ht="19.5" customHeight="1" thickBot="1" x14ac:dyDescent="0.3">
      <c r="A201" s="551" t="s">
        <v>640</v>
      </c>
      <c r="B201" s="552"/>
      <c r="C201" s="552"/>
      <c r="D201" s="552"/>
      <c r="E201" s="552"/>
      <c r="F201" s="552"/>
      <c r="G201" s="552"/>
      <c r="H201" s="552"/>
      <c r="I201" s="552"/>
      <c r="J201" s="552"/>
      <c r="K201" s="553"/>
      <c r="L201" s="226">
        <f>SUM(L202:L207)</f>
        <v>2096.12</v>
      </c>
      <c r="M201" s="96"/>
      <c r="P201" s="97"/>
    </row>
    <row r="202" spans="1:16" s="74" customFormat="1" ht="54.75" customHeight="1" x14ac:dyDescent="0.25">
      <c r="A202" s="157" t="s">
        <v>720</v>
      </c>
      <c r="B202" s="99">
        <v>6</v>
      </c>
      <c r="C202" s="100">
        <v>6</v>
      </c>
      <c r="D202" s="101" t="s">
        <v>1554</v>
      </c>
      <c r="E202" s="102"/>
      <c r="F202" s="103" t="s">
        <v>680</v>
      </c>
      <c r="G202" s="143" t="s">
        <v>1555</v>
      </c>
      <c r="H202" s="96" t="s">
        <v>1551</v>
      </c>
      <c r="I202" s="105">
        <v>43619</v>
      </c>
      <c r="J202" s="105">
        <v>43619</v>
      </c>
      <c r="K202" s="108">
        <v>16</v>
      </c>
      <c r="L202" s="228">
        <v>1400.12</v>
      </c>
      <c r="M202" s="103" t="s">
        <v>712</v>
      </c>
      <c r="N202" s="515"/>
      <c r="P202" s="97"/>
    </row>
    <row r="203" spans="1:16" s="74" customFormat="1" ht="19.5" customHeight="1" x14ac:dyDescent="0.25">
      <c r="A203" s="103" t="s">
        <v>720</v>
      </c>
      <c r="B203" s="99">
        <v>6</v>
      </c>
      <c r="C203" s="100">
        <v>6</v>
      </c>
      <c r="D203" s="100" t="s">
        <v>1590</v>
      </c>
      <c r="E203" s="108"/>
      <c r="F203" s="103" t="s">
        <v>1202</v>
      </c>
      <c r="G203" s="144" t="s">
        <v>1591</v>
      </c>
      <c r="H203" s="103" t="s">
        <v>1551</v>
      </c>
      <c r="I203" s="105">
        <v>43619</v>
      </c>
      <c r="J203" s="105">
        <v>43619</v>
      </c>
      <c r="K203" s="100">
        <v>17</v>
      </c>
      <c r="L203" s="244">
        <v>580</v>
      </c>
      <c r="M203" s="103" t="s">
        <v>712</v>
      </c>
      <c r="N203" s="510" t="s">
        <v>1675</v>
      </c>
      <c r="P203" s="97"/>
    </row>
    <row r="204" spans="1:16" s="74" customFormat="1" ht="19.5" customHeight="1" x14ac:dyDescent="0.25">
      <c r="A204" s="103" t="s">
        <v>720</v>
      </c>
      <c r="B204" s="99">
        <v>6</v>
      </c>
      <c r="C204" s="100">
        <v>8</v>
      </c>
      <c r="D204" s="100" t="s">
        <v>1609</v>
      </c>
      <c r="E204" s="108"/>
      <c r="F204" s="103" t="s">
        <v>1202</v>
      </c>
      <c r="G204" s="143" t="s">
        <v>1610</v>
      </c>
      <c r="H204" s="103" t="s">
        <v>1581</v>
      </c>
      <c r="I204" s="145">
        <v>43567</v>
      </c>
      <c r="J204" s="145">
        <v>43567</v>
      </c>
      <c r="K204" s="100">
        <v>1371</v>
      </c>
      <c r="L204" s="244">
        <v>116</v>
      </c>
      <c r="M204" s="103" t="s">
        <v>712</v>
      </c>
      <c r="N204" s="510" t="s">
        <v>1690</v>
      </c>
      <c r="P204" s="97"/>
    </row>
    <row r="205" spans="1:16" s="74" customFormat="1" ht="19.5" customHeight="1" x14ac:dyDescent="0.25">
      <c r="A205" s="103"/>
      <c r="B205" s="99"/>
      <c r="C205" s="100"/>
      <c r="D205" s="100"/>
      <c r="E205" s="108"/>
      <c r="F205" s="103"/>
      <c r="G205" s="144"/>
      <c r="H205" s="103"/>
      <c r="I205" s="145"/>
      <c r="J205" s="145"/>
      <c r="K205" s="100"/>
      <c r="L205" s="247"/>
      <c r="M205" s="103"/>
      <c r="P205" s="97"/>
    </row>
    <row r="206" spans="1:16" s="74" customFormat="1" ht="19.5" hidden="1" customHeight="1" x14ac:dyDescent="0.25">
      <c r="A206" s="103"/>
      <c r="B206" s="99"/>
      <c r="C206" s="100"/>
      <c r="D206" s="100"/>
      <c r="E206" s="108"/>
      <c r="F206" s="103"/>
      <c r="G206" s="144"/>
      <c r="H206" s="103"/>
      <c r="I206" s="145"/>
      <c r="J206" s="145"/>
      <c r="K206" s="100"/>
      <c r="L206" s="247"/>
      <c r="M206" s="103"/>
      <c r="P206" s="97"/>
    </row>
    <row r="207" spans="1:16" s="74" customFormat="1" ht="19.5" hidden="1" customHeight="1" x14ac:dyDescent="0.25">
      <c r="A207" s="103"/>
      <c r="B207" s="99"/>
      <c r="C207" s="100"/>
      <c r="D207" s="100"/>
      <c r="E207" s="108"/>
      <c r="F207" s="103"/>
      <c r="G207" s="144"/>
      <c r="H207" s="103"/>
      <c r="I207" s="145"/>
      <c r="J207" s="145"/>
      <c r="K207" s="100"/>
      <c r="L207" s="247"/>
      <c r="M207" s="103"/>
      <c r="P207" s="97"/>
    </row>
    <row r="208" spans="1:16" s="74" customFormat="1" ht="19.5" hidden="1" customHeight="1" thickBot="1" x14ac:dyDescent="0.3">
      <c r="A208" s="551"/>
      <c r="B208" s="552"/>
      <c r="C208" s="552"/>
      <c r="D208" s="552"/>
      <c r="E208" s="552"/>
      <c r="F208" s="552"/>
      <c r="G208" s="552"/>
      <c r="H208" s="552"/>
      <c r="I208" s="552"/>
      <c r="J208" s="552"/>
      <c r="K208" s="553"/>
      <c r="L208" s="314">
        <f>SUM(L209:L210)</f>
        <v>0</v>
      </c>
      <c r="M208" s="96"/>
      <c r="P208" s="97"/>
    </row>
    <row r="209" spans="1:16" s="74" customFormat="1" ht="19.5" hidden="1" customHeight="1" x14ac:dyDescent="0.25">
      <c r="A209" s="103"/>
      <c r="B209" s="99"/>
      <c r="C209" s="100"/>
      <c r="D209" s="101"/>
      <c r="E209" s="102"/>
      <c r="F209" s="103"/>
      <c r="G209" s="143"/>
      <c r="H209" s="96"/>
      <c r="I209" s="105"/>
      <c r="J209" s="105"/>
      <c r="K209" s="108"/>
      <c r="L209" s="247"/>
      <c r="M209" s="103"/>
      <c r="P209" s="97"/>
    </row>
    <row r="210" spans="1:16" s="74" customFormat="1" ht="19.5" hidden="1" customHeight="1" x14ac:dyDescent="0.25">
      <c r="A210" s="103"/>
      <c r="B210" s="99"/>
      <c r="C210" s="100"/>
      <c r="D210" s="101"/>
      <c r="E210" s="102"/>
      <c r="F210" s="103"/>
      <c r="G210" s="143"/>
      <c r="H210" s="96"/>
      <c r="I210" s="105"/>
      <c r="J210" s="105"/>
      <c r="K210" s="108"/>
      <c r="L210" s="247"/>
      <c r="M210" s="103"/>
      <c r="P210" s="97"/>
    </row>
    <row r="211" spans="1:16" s="74" customFormat="1" ht="19.5" hidden="1" customHeight="1" thickBot="1" x14ac:dyDescent="0.3">
      <c r="A211" s="551"/>
      <c r="B211" s="552"/>
      <c r="C211" s="552"/>
      <c r="D211" s="552"/>
      <c r="E211" s="552"/>
      <c r="F211" s="552"/>
      <c r="G211" s="552"/>
      <c r="H211" s="552"/>
      <c r="I211" s="552"/>
      <c r="J211" s="552"/>
      <c r="K211" s="553"/>
      <c r="L211" s="314">
        <f>SUM(L212:L217)</f>
        <v>0</v>
      </c>
      <c r="M211" s="96"/>
      <c r="P211" s="97"/>
    </row>
    <row r="212" spans="1:16" s="74" customFormat="1" ht="19.5" hidden="1" customHeight="1" x14ac:dyDescent="0.25">
      <c r="A212" s="103"/>
      <c r="B212" s="99"/>
      <c r="C212" s="100"/>
      <c r="D212" s="101"/>
      <c r="E212" s="102"/>
      <c r="F212" s="103"/>
      <c r="G212" s="143"/>
      <c r="H212" s="96"/>
      <c r="I212" s="105"/>
      <c r="J212" s="105"/>
      <c r="K212" s="108"/>
      <c r="L212" s="247"/>
      <c r="M212" s="103"/>
      <c r="P212" s="97"/>
    </row>
    <row r="213" spans="1:16" s="74" customFormat="1" ht="19.5" hidden="1" customHeight="1" x14ac:dyDescent="0.25">
      <c r="A213" s="103"/>
      <c r="B213" s="99"/>
      <c r="C213" s="100"/>
      <c r="D213" s="101"/>
      <c r="E213" s="102"/>
      <c r="F213" s="103"/>
      <c r="G213" s="143"/>
      <c r="H213" s="96"/>
      <c r="I213" s="105"/>
      <c r="J213" s="105"/>
      <c r="K213" s="258"/>
      <c r="L213" s="247"/>
      <c r="M213" s="103"/>
      <c r="P213" s="97"/>
    </row>
    <row r="214" spans="1:16" s="74" customFormat="1" ht="19.5" hidden="1" customHeight="1" x14ac:dyDescent="0.25">
      <c r="A214" s="103"/>
      <c r="B214" s="99"/>
      <c r="C214" s="100"/>
      <c r="D214" s="101"/>
      <c r="E214" s="102"/>
      <c r="F214" s="103"/>
      <c r="G214" s="143"/>
      <c r="H214" s="96"/>
      <c r="I214" s="105"/>
      <c r="J214" s="105"/>
      <c r="K214" s="258"/>
      <c r="L214" s="247"/>
      <c r="M214" s="103"/>
      <c r="P214" s="97"/>
    </row>
    <row r="215" spans="1:16" s="74" customFormat="1" ht="19.5" hidden="1" customHeight="1" x14ac:dyDescent="0.25">
      <c r="A215" s="103"/>
      <c r="B215" s="99"/>
      <c r="C215" s="100"/>
      <c r="D215" s="101"/>
      <c r="E215" s="102"/>
      <c r="F215" s="103"/>
      <c r="G215" s="143"/>
      <c r="H215" s="96"/>
      <c r="I215" s="105"/>
      <c r="J215" s="105"/>
      <c r="K215" s="258"/>
      <c r="L215" s="247"/>
      <c r="M215" s="103"/>
      <c r="P215" s="97"/>
    </row>
    <row r="216" spans="1:16" s="74" customFormat="1" ht="19.5" hidden="1" customHeight="1" x14ac:dyDescent="0.25">
      <c r="A216" s="103"/>
      <c r="B216" s="99"/>
      <c r="C216" s="100"/>
      <c r="D216" s="101"/>
      <c r="E216" s="102"/>
      <c r="F216" s="103"/>
      <c r="G216" s="143"/>
      <c r="H216" s="96"/>
      <c r="I216" s="105"/>
      <c r="J216" s="105"/>
      <c r="K216" s="258"/>
      <c r="L216" s="247"/>
      <c r="M216" s="103"/>
      <c r="P216" s="97"/>
    </row>
    <row r="217" spans="1:16" s="74" customFormat="1" ht="19.5" hidden="1" customHeight="1" x14ac:dyDescent="0.25">
      <c r="A217" s="103"/>
      <c r="B217" s="99"/>
      <c r="C217" s="100"/>
      <c r="D217" s="101"/>
      <c r="E217" s="102"/>
      <c r="F217" s="103"/>
      <c r="G217" s="143"/>
      <c r="H217" s="96"/>
      <c r="I217" s="105"/>
      <c r="J217" s="105"/>
      <c r="K217" s="258"/>
      <c r="L217" s="247"/>
      <c r="M217" s="103"/>
      <c r="P217" s="97"/>
    </row>
    <row r="218" spans="1:16" s="74" customFormat="1" ht="19.5" hidden="1" customHeight="1" thickBot="1" x14ac:dyDescent="0.3">
      <c r="A218" s="551"/>
      <c r="B218" s="552"/>
      <c r="C218" s="552"/>
      <c r="D218" s="552"/>
      <c r="E218" s="552"/>
      <c r="F218" s="552"/>
      <c r="G218" s="552"/>
      <c r="H218" s="552"/>
      <c r="I218" s="552"/>
      <c r="J218" s="552"/>
      <c r="K218" s="553"/>
      <c r="L218" s="314">
        <f>SUM(L219:L223)</f>
        <v>0</v>
      </c>
      <c r="M218" s="96"/>
      <c r="P218" s="97"/>
    </row>
    <row r="219" spans="1:16" s="74" customFormat="1" ht="19.5" hidden="1" customHeight="1" x14ac:dyDescent="0.25">
      <c r="A219" s="103"/>
      <c r="B219" s="99"/>
      <c r="C219" s="100"/>
      <c r="D219" s="101"/>
      <c r="E219" s="102"/>
      <c r="F219" s="103"/>
      <c r="G219" s="143"/>
      <c r="H219" s="96"/>
      <c r="I219" s="105"/>
      <c r="J219" s="105"/>
      <c r="K219" s="258"/>
      <c r="L219" s="247"/>
      <c r="M219" s="103"/>
      <c r="P219" s="97"/>
    </row>
    <row r="220" spans="1:16" s="74" customFormat="1" ht="19.5" hidden="1" customHeight="1" x14ac:dyDescent="0.25">
      <c r="A220" s="103"/>
      <c r="B220" s="99"/>
      <c r="C220" s="100"/>
      <c r="D220" s="101"/>
      <c r="E220" s="102"/>
      <c r="F220" s="103"/>
      <c r="G220" s="143"/>
      <c r="H220" s="96"/>
      <c r="I220" s="105"/>
      <c r="J220" s="105"/>
      <c r="K220" s="258"/>
      <c r="L220" s="247"/>
      <c r="M220" s="103"/>
      <c r="P220" s="97"/>
    </row>
    <row r="221" spans="1:16" s="74" customFormat="1" ht="19.5" hidden="1" customHeight="1" x14ac:dyDescent="0.25">
      <c r="A221" s="103"/>
      <c r="B221" s="99"/>
      <c r="C221" s="100"/>
      <c r="D221" s="101"/>
      <c r="E221" s="102"/>
      <c r="F221" s="103"/>
      <c r="G221" s="143"/>
      <c r="H221" s="96"/>
      <c r="I221" s="105"/>
      <c r="J221" s="105"/>
      <c r="K221" s="258"/>
      <c r="L221" s="247"/>
      <c r="M221" s="103"/>
      <c r="P221" s="97"/>
    </row>
    <row r="222" spans="1:16" s="74" customFormat="1" ht="19.5" hidden="1" customHeight="1" x14ac:dyDescent="0.25">
      <c r="A222" s="103"/>
      <c r="B222" s="99"/>
      <c r="C222" s="100"/>
      <c r="D222" s="101"/>
      <c r="E222" s="102"/>
      <c r="F222" s="103"/>
      <c r="G222" s="143"/>
      <c r="H222" s="96"/>
      <c r="I222" s="105"/>
      <c r="J222" s="105"/>
      <c r="K222" s="258"/>
      <c r="L222" s="247"/>
      <c r="M222" s="103"/>
      <c r="P222" s="97"/>
    </row>
    <row r="223" spans="1:16" s="74" customFormat="1" ht="19.5" hidden="1" customHeight="1" x14ac:dyDescent="0.25">
      <c r="A223" s="103"/>
      <c r="B223" s="99"/>
      <c r="C223" s="100"/>
      <c r="D223" s="101"/>
      <c r="E223" s="102"/>
      <c r="F223" s="103"/>
      <c r="G223" s="143"/>
      <c r="H223" s="96"/>
      <c r="I223" s="105"/>
      <c r="J223" s="105"/>
      <c r="K223" s="258"/>
      <c r="L223" s="247"/>
      <c r="M223" s="103"/>
      <c r="P223" s="97"/>
    </row>
    <row r="224" spans="1:16" s="74" customFormat="1" ht="19.5" hidden="1" customHeight="1" thickBot="1" x14ac:dyDescent="0.3">
      <c r="A224" s="551"/>
      <c r="B224" s="552"/>
      <c r="C224" s="552"/>
      <c r="D224" s="552"/>
      <c r="E224" s="552"/>
      <c r="F224" s="552"/>
      <c r="G224" s="552"/>
      <c r="H224" s="552"/>
      <c r="I224" s="552"/>
      <c r="J224" s="552"/>
      <c r="K224" s="553"/>
      <c r="L224" s="288">
        <f>SUM(L225:L234)</f>
        <v>0</v>
      </c>
      <c r="M224" s="96"/>
      <c r="P224" s="97"/>
    </row>
    <row r="225" spans="1:16" s="74" customFormat="1" ht="19.5" hidden="1" customHeight="1" x14ac:dyDescent="0.25">
      <c r="A225" s="103"/>
      <c r="B225" s="99"/>
      <c r="C225" s="100"/>
      <c r="D225" s="101"/>
      <c r="E225" s="102"/>
      <c r="F225" s="103"/>
      <c r="G225" s="143"/>
      <c r="H225" s="96"/>
      <c r="I225" s="105"/>
      <c r="J225" s="105"/>
      <c r="K225" s="258"/>
      <c r="L225" s="247"/>
      <c r="M225" s="103"/>
      <c r="P225" s="97"/>
    </row>
    <row r="226" spans="1:16" s="74" customFormat="1" ht="19.5" hidden="1" customHeight="1" x14ac:dyDescent="0.25">
      <c r="A226" s="103"/>
      <c r="B226" s="99"/>
      <c r="C226" s="100"/>
      <c r="D226" s="101"/>
      <c r="E226" s="102"/>
      <c r="F226" s="103"/>
      <c r="G226" s="143"/>
      <c r="H226" s="96"/>
      <c r="I226" s="105"/>
      <c r="J226" s="105"/>
      <c r="K226" s="258"/>
      <c r="L226" s="247"/>
      <c r="M226" s="103"/>
      <c r="P226" s="97"/>
    </row>
    <row r="227" spans="1:16" s="74" customFormat="1" ht="19.5" hidden="1" customHeight="1" x14ac:dyDescent="0.25">
      <c r="A227" s="103"/>
      <c r="B227" s="99"/>
      <c r="C227" s="100"/>
      <c r="D227" s="101"/>
      <c r="E227" s="102"/>
      <c r="F227" s="103"/>
      <c r="G227" s="143"/>
      <c r="H227" s="96"/>
      <c r="I227" s="105"/>
      <c r="J227" s="105"/>
      <c r="K227" s="258"/>
      <c r="L227" s="247"/>
      <c r="M227" s="103"/>
      <c r="P227" s="97"/>
    </row>
    <row r="228" spans="1:16" s="74" customFormat="1" ht="19.5" hidden="1" customHeight="1" x14ac:dyDescent="0.25">
      <c r="A228" s="103"/>
      <c r="B228" s="99"/>
      <c r="C228" s="100"/>
      <c r="D228" s="101"/>
      <c r="E228" s="102"/>
      <c r="F228" s="103"/>
      <c r="G228" s="143"/>
      <c r="H228" s="96"/>
      <c r="I228" s="105"/>
      <c r="J228" s="105"/>
      <c r="K228" s="258"/>
      <c r="L228" s="247"/>
      <c r="M228" s="103"/>
      <c r="P228" s="97"/>
    </row>
    <row r="229" spans="1:16" s="74" customFormat="1" ht="19.5" hidden="1" customHeight="1" x14ac:dyDescent="0.25">
      <c r="A229" s="103"/>
      <c r="B229" s="99"/>
      <c r="C229" s="100"/>
      <c r="D229" s="101"/>
      <c r="E229" s="102"/>
      <c r="F229" s="103"/>
      <c r="G229" s="143"/>
      <c r="H229" s="96"/>
      <c r="I229" s="105"/>
      <c r="J229" s="105"/>
      <c r="K229" s="258"/>
      <c r="L229" s="247"/>
      <c r="M229" s="103"/>
      <c r="P229" s="97"/>
    </row>
    <row r="230" spans="1:16" s="74" customFormat="1" ht="19.5" hidden="1" customHeight="1" x14ac:dyDescent="0.25">
      <c r="A230" s="103"/>
      <c r="B230" s="99"/>
      <c r="C230" s="100"/>
      <c r="D230" s="101"/>
      <c r="E230" s="102"/>
      <c r="F230" s="103"/>
      <c r="G230" s="143"/>
      <c r="H230" s="96"/>
      <c r="I230" s="105"/>
      <c r="J230" s="105"/>
      <c r="K230" s="258"/>
      <c r="L230" s="247"/>
      <c r="M230" s="103"/>
      <c r="P230" s="97"/>
    </row>
    <row r="231" spans="1:16" s="74" customFormat="1" ht="19.5" hidden="1" customHeight="1" x14ac:dyDescent="0.25">
      <c r="A231" s="103"/>
      <c r="B231" s="99"/>
      <c r="C231" s="100"/>
      <c r="D231" s="101"/>
      <c r="E231" s="102"/>
      <c r="F231" s="103"/>
      <c r="G231" s="143"/>
      <c r="H231" s="96"/>
      <c r="I231" s="105"/>
      <c r="J231" s="105"/>
      <c r="K231" s="258"/>
      <c r="L231" s="247"/>
      <c r="M231" s="103"/>
      <c r="P231" s="97"/>
    </row>
    <row r="232" spans="1:16" s="74" customFormat="1" ht="19.5" hidden="1" customHeight="1" x14ac:dyDescent="0.25">
      <c r="A232" s="103"/>
      <c r="B232" s="99"/>
      <c r="C232" s="100"/>
      <c r="D232" s="101"/>
      <c r="E232" s="102"/>
      <c r="F232" s="103"/>
      <c r="G232" s="143"/>
      <c r="H232" s="96"/>
      <c r="I232" s="105"/>
      <c r="J232" s="105"/>
      <c r="K232" s="258"/>
      <c r="L232" s="247"/>
      <c r="M232" s="103"/>
      <c r="P232" s="97"/>
    </row>
    <row r="233" spans="1:16" s="74" customFormat="1" ht="19.5" hidden="1" customHeight="1" x14ac:dyDescent="0.25">
      <c r="A233" s="103"/>
      <c r="B233" s="99"/>
      <c r="C233" s="100"/>
      <c r="D233" s="101"/>
      <c r="E233" s="102"/>
      <c r="F233" s="103"/>
      <c r="G233" s="143"/>
      <c r="H233" s="96"/>
      <c r="I233" s="105"/>
      <c r="J233" s="105"/>
      <c r="K233" s="258"/>
      <c r="L233" s="247"/>
      <c r="M233" s="103"/>
      <c r="P233" s="97"/>
    </row>
    <row r="234" spans="1:16" s="74" customFormat="1" ht="19.5" hidden="1" customHeight="1" x14ac:dyDescent="0.25">
      <c r="A234" s="103"/>
      <c r="B234" s="99"/>
      <c r="C234" s="100"/>
      <c r="D234" s="101"/>
      <c r="E234" s="102"/>
      <c r="F234" s="103"/>
      <c r="G234" s="143"/>
      <c r="H234" s="96"/>
      <c r="I234" s="105"/>
      <c r="J234" s="105"/>
      <c r="K234" s="258"/>
      <c r="L234" s="247"/>
      <c r="M234" s="103"/>
      <c r="P234" s="97"/>
    </row>
    <row r="235" spans="1:16" s="74" customFormat="1" ht="19.5" hidden="1" customHeight="1" thickBot="1" x14ac:dyDescent="0.3">
      <c r="A235" s="551"/>
      <c r="B235" s="552"/>
      <c r="C235" s="552"/>
      <c r="D235" s="552"/>
      <c r="E235" s="552"/>
      <c r="F235" s="552"/>
      <c r="G235" s="552"/>
      <c r="H235" s="552"/>
      <c r="I235" s="552"/>
      <c r="J235" s="552"/>
      <c r="K235" s="553"/>
      <c r="L235" s="288">
        <f>SUM(L236:L247)</f>
        <v>0</v>
      </c>
      <c r="M235" s="96"/>
      <c r="P235" s="97"/>
    </row>
    <row r="236" spans="1:16" s="74" customFormat="1" ht="19.5" hidden="1" customHeight="1" x14ac:dyDescent="0.25">
      <c r="A236" s="103"/>
      <c r="B236" s="99"/>
      <c r="C236" s="100"/>
      <c r="D236" s="101"/>
      <c r="E236" s="102"/>
      <c r="F236" s="103"/>
      <c r="G236" s="143"/>
      <c r="H236" s="96"/>
      <c r="I236" s="105"/>
      <c r="J236" s="105"/>
      <c r="K236" s="258"/>
      <c r="L236" s="247"/>
      <c r="M236" s="103"/>
      <c r="P236" s="97"/>
    </row>
    <row r="237" spans="1:16" s="74" customFormat="1" ht="19.5" hidden="1" customHeight="1" x14ac:dyDescent="0.25">
      <c r="A237" s="103"/>
      <c r="B237" s="99"/>
      <c r="C237" s="100"/>
      <c r="D237" s="101"/>
      <c r="E237" s="102"/>
      <c r="F237" s="103"/>
      <c r="G237" s="143"/>
      <c r="H237" s="96"/>
      <c r="I237" s="105"/>
      <c r="J237" s="105"/>
      <c r="K237" s="258"/>
      <c r="L237" s="247"/>
      <c r="M237" s="103"/>
      <c r="P237" s="97"/>
    </row>
    <row r="238" spans="1:16" s="74" customFormat="1" ht="19.5" hidden="1" customHeight="1" x14ac:dyDescent="0.25">
      <c r="A238" s="103"/>
      <c r="B238" s="99"/>
      <c r="C238" s="100"/>
      <c r="D238" s="101"/>
      <c r="E238" s="102"/>
      <c r="F238" s="103"/>
      <c r="G238" s="143"/>
      <c r="H238" s="96"/>
      <c r="I238" s="105"/>
      <c r="J238" s="105"/>
      <c r="K238" s="258"/>
      <c r="L238" s="247"/>
      <c r="M238" s="103"/>
      <c r="P238" s="97"/>
    </row>
    <row r="239" spans="1:16" s="74" customFormat="1" ht="19.5" hidden="1" customHeight="1" x14ac:dyDescent="0.25">
      <c r="A239" s="103"/>
      <c r="B239" s="99"/>
      <c r="C239" s="100"/>
      <c r="D239" s="101"/>
      <c r="E239" s="102"/>
      <c r="F239" s="103"/>
      <c r="G239" s="143"/>
      <c r="H239" s="96"/>
      <c r="I239" s="105"/>
      <c r="J239" s="105"/>
      <c r="K239" s="258"/>
      <c r="L239" s="247"/>
      <c r="M239" s="103"/>
      <c r="P239" s="97"/>
    </row>
    <row r="240" spans="1:16" s="74" customFormat="1" ht="19.5" hidden="1" customHeight="1" x14ac:dyDescent="0.25">
      <c r="A240" s="103"/>
      <c r="B240" s="99"/>
      <c r="C240" s="100"/>
      <c r="D240" s="101"/>
      <c r="E240" s="102"/>
      <c r="F240" s="103"/>
      <c r="G240" s="143"/>
      <c r="H240" s="96"/>
      <c r="I240" s="105"/>
      <c r="J240" s="105"/>
      <c r="K240" s="258"/>
      <c r="L240" s="247"/>
      <c r="M240" s="103"/>
      <c r="P240" s="97"/>
    </row>
    <row r="241" spans="1:16" s="74" customFormat="1" ht="19.5" hidden="1" customHeight="1" x14ac:dyDescent="0.25">
      <c r="A241" s="103"/>
      <c r="B241" s="99"/>
      <c r="C241" s="100"/>
      <c r="D241" s="101"/>
      <c r="E241" s="102"/>
      <c r="F241" s="103"/>
      <c r="G241" s="143"/>
      <c r="H241" s="96"/>
      <c r="I241" s="105"/>
      <c r="J241" s="105"/>
      <c r="K241" s="258"/>
      <c r="L241" s="247"/>
      <c r="M241" s="103"/>
      <c r="P241" s="97"/>
    </row>
    <row r="242" spans="1:16" s="74" customFormat="1" ht="19.5" hidden="1" customHeight="1" x14ac:dyDescent="0.25">
      <c r="A242" s="103"/>
      <c r="B242" s="99"/>
      <c r="C242" s="100"/>
      <c r="D242" s="101"/>
      <c r="E242" s="102"/>
      <c r="F242" s="103"/>
      <c r="G242" s="143"/>
      <c r="H242" s="96"/>
      <c r="I242" s="105"/>
      <c r="J242" s="105"/>
      <c r="K242" s="258"/>
      <c r="L242" s="247"/>
      <c r="M242" s="103"/>
      <c r="P242" s="97"/>
    </row>
    <row r="243" spans="1:16" s="74" customFormat="1" ht="19.5" hidden="1" customHeight="1" x14ac:dyDescent="0.25">
      <c r="A243" s="103"/>
      <c r="B243" s="99"/>
      <c r="C243" s="100"/>
      <c r="D243" s="101"/>
      <c r="E243" s="102"/>
      <c r="F243" s="103"/>
      <c r="G243" s="143"/>
      <c r="H243" s="96"/>
      <c r="I243" s="105"/>
      <c r="J243" s="105"/>
      <c r="K243" s="258"/>
      <c r="L243" s="247"/>
      <c r="M243" s="103"/>
      <c r="P243" s="97"/>
    </row>
    <row r="244" spans="1:16" s="74" customFormat="1" ht="19.5" hidden="1" customHeight="1" x14ac:dyDescent="0.25">
      <c r="A244" s="103"/>
      <c r="B244" s="99"/>
      <c r="C244" s="100"/>
      <c r="D244" s="101"/>
      <c r="E244" s="102"/>
      <c r="F244" s="103"/>
      <c r="G244" s="143"/>
      <c r="H244" s="96"/>
      <c r="I244" s="105"/>
      <c r="J244" s="105"/>
      <c r="K244" s="258"/>
      <c r="L244" s="247"/>
      <c r="M244" s="103"/>
      <c r="P244" s="97"/>
    </row>
    <row r="245" spans="1:16" s="74" customFormat="1" ht="19.5" hidden="1" customHeight="1" x14ac:dyDescent="0.25">
      <c r="A245" s="103"/>
      <c r="B245" s="99"/>
      <c r="C245" s="100"/>
      <c r="D245" s="101"/>
      <c r="E245" s="102"/>
      <c r="F245" s="103"/>
      <c r="G245" s="143"/>
      <c r="H245" s="96"/>
      <c r="I245" s="105"/>
      <c r="J245" s="105"/>
      <c r="K245" s="258"/>
      <c r="L245" s="247"/>
      <c r="M245" s="103"/>
      <c r="P245" s="97"/>
    </row>
    <row r="246" spans="1:16" s="74" customFormat="1" ht="19.5" hidden="1" customHeight="1" x14ac:dyDescent="0.25">
      <c r="A246" s="103"/>
      <c r="B246" s="99"/>
      <c r="C246" s="100"/>
      <c r="D246" s="101"/>
      <c r="E246" s="102"/>
      <c r="F246" s="103"/>
      <c r="G246" s="143"/>
      <c r="H246" s="96"/>
      <c r="I246" s="105"/>
      <c r="J246" s="105"/>
      <c r="K246" s="258"/>
      <c r="L246" s="247"/>
      <c r="M246" s="103"/>
      <c r="P246" s="97"/>
    </row>
    <row r="247" spans="1:16" s="74" customFormat="1" ht="19.5" hidden="1" customHeight="1" x14ac:dyDescent="0.25">
      <c r="A247" s="103"/>
      <c r="B247" s="99"/>
      <c r="C247" s="100"/>
      <c r="D247" s="101"/>
      <c r="E247" s="102"/>
      <c r="F247" s="103"/>
      <c r="G247" s="143"/>
      <c r="H247" s="96"/>
      <c r="I247" s="105"/>
      <c r="J247" s="105"/>
      <c r="K247" s="258"/>
      <c r="L247" s="247"/>
      <c r="M247" s="103"/>
      <c r="P247" s="97"/>
    </row>
    <row r="248" spans="1:16" s="74" customFormat="1" ht="19.5" hidden="1" customHeight="1" thickBot="1" x14ac:dyDescent="0.3">
      <c r="A248" s="551"/>
      <c r="B248" s="552"/>
      <c r="C248" s="552"/>
      <c r="D248" s="552"/>
      <c r="E248" s="552"/>
      <c r="F248" s="552"/>
      <c r="G248" s="552"/>
      <c r="H248" s="552"/>
      <c r="I248" s="552"/>
      <c r="J248" s="552"/>
      <c r="K248" s="553"/>
      <c r="L248" s="288">
        <f>SUM(L249:L254)</f>
        <v>0</v>
      </c>
      <c r="M248" s="96"/>
      <c r="P248" s="97"/>
    </row>
    <row r="249" spans="1:16" s="74" customFormat="1" ht="19.5" hidden="1" customHeight="1" x14ac:dyDescent="0.25">
      <c r="A249" s="103"/>
      <c r="B249" s="100"/>
      <c r="C249" s="100"/>
      <c r="D249" s="101"/>
      <c r="E249" s="102"/>
      <c r="F249" s="103"/>
      <c r="G249" s="143"/>
      <c r="H249" s="96"/>
      <c r="I249" s="105"/>
      <c r="J249" s="105"/>
      <c r="K249" s="258"/>
      <c r="L249" s="247"/>
      <c r="M249" s="103"/>
      <c r="P249" s="97"/>
    </row>
    <row r="250" spans="1:16" s="74" customFormat="1" ht="19.5" hidden="1" customHeight="1" x14ac:dyDescent="0.25">
      <c r="A250" s="103"/>
      <c r="B250" s="100"/>
      <c r="C250" s="100"/>
      <c r="D250" s="101"/>
      <c r="E250" s="102"/>
      <c r="F250" s="103"/>
      <c r="G250" s="143"/>
      <c r="H250" s="96"/>
      <c r="I250" s="105"/>
      <c r="J250" s="105"/>
      <c r="K250" s="258"/>
      <c r="L250" s="247"/>
      <c r="M250" s="103"/>
      <c r="P250" s="97"/>
    </row>
    <row r="251" spans="1:16" s="74" customFormat="1" ht="19.5" hidden="1" customHeight="1" x14ac:dyDescent="0.25">
      <c r="A251" s="103"/>
      <c r="B251" s="100"/>
      <c r="C251" s="100"/>
      <c r="D251" s="101"/>
      <c r="E251" s="102"/>
      <c r="F251" s="103"/>
      <c r="G251" s="143"/>
      <c r="H251" s="96"/>
      <c r="I251" s="105"/>
      <c r="J251" s="105"/>
      <c r="K251" s="258"/>
      <c r="L251" s="247"/>
      <c r="M251" s="103"/>
      <c r="P251" s="97"/>
    </row>
    <row r="252" spans="1:16" s="74" customFormat="1" ht="19.5" hidden="1" customHeight="1" x14ac:dyDescent="0.25">
      <c r="A252" s="103"/>
      <c r="B252" s="100"/>
      <c r="C252" s="100"/>
      <c r="D252" s="101"/>
      <c r="E252" s="102"/>
      <c r="F252" s="103"/>
      <c r="G252" s="143"/>
      <c r="H252" s="96"/>
      <c r="I252" s="105"/>
      <c r="J252" s="105"/>
      <c r="K252" s="258"/>
      <c r="L252" s="247"/>
      <c r="M252" s="103"/>
      <c r="P252" s="97"/>
    </row>
    <row r="253" spans="1:16" s="74" customFormat="1" ht="19.5" hidden="1" customHeight="1" x14ac:dyDescent="0.25">
      <c r="A253" s="103"/>
      <c r="B253" s="100"/>
      <c r="C253" s="100"/>
      <c r="D253" s="101"/>
      <c r="E253" s="102"/>
      <c r="F253" s="103"/>
      <c r="G253" s="143"/>
      <c r="H253" s="96"/>
      <c r="I253" s="105"/>
      <c r="J253" s="105"/>
      <c r="K253" s="258"/>
      <c r="L253" s="247"/>
      <c r="M253" s="103"/>
      <c r="P253" s="97"/>
    </row>
    <row r="254" spans="1:16" s="74" customFormat="1" ht="19.5" hidden="1" customHeight="1" x14ac:dyDescent="0.25">
      <c r="A254" s="103"/>
      <c r="B254" s="100"/>
      <c r="C254" s="100"/>
      <c r="D254" s="101"/>
      <c r="E254" s="102"/>
      <c r="F254" s="103"/>
      <c r="G254" s="143"/>
      <c r="H254" s="96"/>
      <c r="I254" s="105"/>
      <c r="J254" s="105"/>
      <c r="K254" s="258"/>
      <c r="L254" s="247"/>
      <c r="M254" s="103"/>
      <c r="P254" s="97"/>
    </row>
    <row r="255" spans="1:16" s="74" customFormat="1" ht="19.5" hidden="1" customHeight="1" thickBot="1" x14ac:dyDescent="0.3">
      <c r="A255" s="551"/>
      <c r="B255" s="552"/>
      <c r="C255" s="552"/>
      <c r="D255" s="552"/>
      <c r="E255" s="552"/>
      <c r="F255" s="552"/>
      <c r="G255" s="552"/>
      <c r="H255" s="552"/>
      <c r="I255" s="552"/>
      <c r="J255" s="552"/>
      <c r="K255" s="553"/>
      <c r="L255" s="288">
        <f>SUM(L256:L258)</f>
        <v>0</v>
      </c>
      <c r="M255" s="96"/>
      <c r="P255" s="97"/>
    </row>
    <row r="256" spans="1:16" s="74" customFormat="1" ht="19.5" hidden="1" customHeight="1" x14ac:dyDescent="0.25">
      <c r="A256" s="103"/>
      <c r="B256" s="100"/>
      <c r="C256" s="100"/>
      <c r="D256" s="101"/>
      <c r="E256" s="102"/>
      <c r="F256" s="103"/>
      <c r="G256" s="143"/>
      <c r="H256" s="96"/>
      <c r="I256" s="105"/>
      <c r="J256" s="105"/>
      <c r="K256" s="258"/>
      <c r="L256" s="247"/>
      <c r="M256" s="103"/>
      <c r="P256" s="97"/>
    </row>
    <row r="257" spans="1:16" s="74" customFormat="1" ht="19.5" hidden="1" customHeight="1" x14ac:dyDescent="0.25">
      <c r="A257" s="103"/>
      <c r="B257" s="100"/>
      <c r="C257" s="100"/>
      <c r="D257" s="101"/>
      <c r="E257" s="102"/>
      <c r="F257" s="103"/>
      <c r="G257" s="143"/>
      <c r="H257" s="96"/>
      <c r="I257" s="105"/>
      <c r="J257" s="105"/>
      <c r="K257" s="258"/>
      <c r="L257" s="247"/>
      <c r="M257" s="103"/>
      <c r="P257" s="97"/>
    </row>
    <row r="258" spans="1:16" s="74" customFormat="1" ht="19.5" hidden="1" customHeight="1" x14ac:dyDescent="0.25">
      <c r="A258" s="103"/>
      <c r="B258" s="100"/>
      <c r="C258" s="100"/>
      <c r="D258" s="101"/>
      <c r="E258" s="102"/>
      <c r="F258" s="103"/>
      <c r="G258" s="143"/>
      <c r="H258" s="96"/>
      <c r="I258" s="105"/>
      <c r="J258" s="105"/>
      <c r="K258" s="258"/>
      <c r="L258" s="247"/>
      <c r="M258" s="103"/>
      <c r="P258" s="97"/>
    </row>
    <row r="259" spans="1:16" s="74" customFormat="1" ht="19.5" hidden="1" customHeight="1" thickBot="1" x14ac:dyDescent="0.3">
      <c r="A259" s="551"/>
      <c r="B259" s="552"/>
      <c r="C259" s="552"/>
      <c r="D259" s="552"/>
      <c r="E259" s="552"/>
      <c r="F259" s="552"/>
      <c r="G259" s="552"/>
      <c r="H259" s="552"/>
      <c r="I259" s="552"/>
      <c r="J259" s="552"/>
      <c r="K259" s="553"/>
      <c r="L259" s="288">
        <f>SUM(L260:L269)</f>
        <v>0</v>
      </c>
      <c r="M259" s="96"/>
      <c r="P259" s="97"/>
    </row>
    <row r="260" spans="1:16" s="74" customFormat="1" ht="19.5" hidden="1" customHeight="1" x14ac:dyDescent="0.25">
      <c r="A260" s="103"/>
      <c r="B260" s="100"/>
      <c r="C260" s="100"/>
      <c r="D260" s="101"/>
      <c r="E260" s="102"/>
      <c r="F260" s="103"/>
      <c r="G260" s="143"/>
      <c r="H260" s="96"/>
      <c r="I260" s="105"/>
      <c r="J260" s="105"/>
      <c r="K260" s="258"/>
      <c r="L260" s="247"/>
      <c r="M260" s="103"/>
      <c r="P260" s="97"/>
    </row>
    <row r="261" spans="1:16" s="74" customFormat="1" ht="19.5" hidden="1" customHeight="1" x14ac:dyDescent="0.25">
      <c r="A261" s="103"/>
      <c r="B261" s="100"/>
      <c r="C261" s="100"/>
      <c r="D261" s="101"/>
      <c r="E261" s="102"/>
      <c r="F261" s="103"/>
      <c r="G261" s="143"/>
      <c r="H261" s="96"/>
      <c r="I261" s="105"/>
      <c r="J261" s="105"/>
      <c r="K261" s="258"/>
      <c r="L261" s="247"/>
      <c r="M261" s="103"/>
      <c r="P261" s="97"/>
    </row>
    <row r="262" spans="1:16" s="74" customFormat="1" ht="19.5" hidden="1" customHeight="1" x14ac:dyDescent="0.25">
      <c r="A262" s="103"/>
      <c r="B262" s="100"/>
      <c r="C262" s="100"/>
      <c r="D262" s="101"/>
      <c r="E262" s="102"/>
      <c r="F262" s="103"/>
      <c r="G262" s="143"/>
      <c r="H262" s="96"/>
      <c r="I262" s="105"/>
      <c r="J262" s="105"/>
      <c r="K262" s="258"/>
      <c r="L262" s="247"/>
      <c r="M262" s="103"/>
      <c r="P262" s="97"/>
    </row>
    <row r="263" spans="1:16" s="74" customFormat="1" ht="19.5" hidden="1" customHeight="1" x14ac:dyDescent="0.25">
      <c r="A263" s="103"/>
      <c r="B263" s="100"/>
      <c r="C263" s="100"/>
      <c r="D263" s="101"/>
      <c r="E263" s="102"/>
      <c r="F263" s="103"/>
      <c r="G263" s="143"/>
      <c r="H263" s="96"/>
      <c r="I263" s="105"/>
      <c r="J263" s="105"/>
      <c r="K263" s="258"/>
      <c r="L263" s="247"/>
      <c r="M263" s="103"/>
      <c r="P263" s="97"/>
    </row>
    <row r="264" spans="1:16" s="74" customFormat="1" ht="19.5" hidden="1" customHeight="1" x14ac:dyDescent="0.25">
      <c r="A264" s="103"/>
      <c r="B264" s="100"/>
      <c r="C264" s="100"/>
      <c r="D264" s="101"/>
      <c r="E264" s="102"/>
      <c r="F264" s="103"/>
      <c r="G264" s="143"/>
      <c r="H264" s="96"/>
      <c r="I264" s="105"/>
      <c r="J264" s="105"/>
      <c r="K264" s="258"/>
      <c r="L264" s="247"/>
      <c r="M264" s="103"/>
      <c r="P264" s="97"/>
    </row>
    <row r="265" spans="1:16" s="74" customFormat="1" ht="19.5" hidden="1" customHeight="1" x14ac:dyDescent="0.25">
      <c r="A265" s="103"/>
      <c r="B265" s="100"/>
      <c r="C265" s="100"/>
      <c r="D265" s="101"/>
      <c r="E265" s="102"/>
      <c r="F265" s="103"/>
      <c r="G265" s="143"/>
      <c r="H265" s="96"/>
      <c r="I265" s="105"/>
      <c r="J265" s="105"/>
      <c r="K265" s="258"/>
      <c r="L265" s="247"/>
      <c r="M265" s="103"/>
      <c r="P265" s="97"/>
    </row>
    <row r="266" spans="1:16" s="74" customFormat="1" ht="19.5" hidden="1" customHeight="1" x14ac:dyDescent="0.25">
      <c r="A266" s="103"/>
      <c r="B266" s="100"/>
      <c r="C266" s="100"/>
      <c r="D266" s="101"/>
      <c r="E266" s="102"/>
      <c r="F266" s="103"/>
      <c r="G266" s="143"/>
      <c r="H266" s="96"/>
      <c r="I266" s="105"/>
      <c r="J266" s="105"/>
      <c r="K266" s="258"/>
      <c r="L266" s="247"/>
      <c r="M266" s="103"/>
      <c r="P266" s="97"/>
    </row>
    <row r="267" spans="1:16" s="74" customFormat="1" ht="19.5" hidden="1" customHeight="1" x14ac:dyDescent="0.25">
      <c r="A267" s="103"/>
      <c r="B267" s="100"/>
      <c r="C267" s="100"/>
      <c r="D267" s="101"/>
      <c r="E267" s="102"/>
      <c r="F267" s="103"/>
      <c r="G267" s="143"/>
      <c r="H267" s="96"/>
      <c r="I267" s="105"/>
      <c r="J267" s="105"/>
      <c r="K267" s="258"/>
      <c r="L267" s="247"/>
      <c r="M267" s="103"/>
      <c r="P267" s="97"/>
    </row>
    <row r="268" spans="1:16" s="74" customFormat="1" ht="19.5" hidden="1" customHeight="1" x14ac:dyDescent="0.25">
      <c r="A268" s="103"/>
      <c r="B268" s="100"/>
      <c r="C268" s="100"/>
      <c r="D268" s="101"/>
      <c r="E268" s="102"/>
      <c r="F268" s="103"/>
      <c r="G268" s="143"/>
      <c r="H268" s="96"/>
      <c r="I268" s="105"/>
      <c r="J268" s="105"/>
      <c r="K268" s="105"/>
      <c r="L268" s="247"/>
      <c r="M268" s="103"/>
      <c r="P268" s="97"/>
    </row>
    <row r="269" spans="1:16" s="74" customFormat="1" ht="19.5" customHeight="1" x14ac:dyDescent="0.25">
      <c r="A269" s="103"/>
      <c r="B269" s="99"/>
      <c r="C269" s="100"/>
      <c r="D269" s="101"/>
      <c r="E269" s="102"/>
      <c r="F269" s="103"/>
      <c r="G269" s="143"/>
      <c r="H269" s="96"/>
      <c r="I269" s="105"/>
      <c r="J269" s="105"/>
      <c r="K269" s="258"/>
      <c r="L269" s="247"/>
      <c r="M269" s="103"/>
      <c r="P269" s="97"/>
    </row>
    <row r="270" spans="1:16" s="74" customFormat="1" ht="19.5" customHeight="1" thickBot="1" x14ac:dyDescent="0.3">
      <c r="A270" s="116" t="s">
        <v>34</v>
      </c>
      <c r="B270" s="113"/>
      <c r="C270" s="114"/>
      <c r="D270" s="115"/>
      <c r="E270" s="116"/>
      <c r="F270" s="117"/>
      <c r="G270" s="118"/>
      <c r="H270" s="117"/>
      <c r="I270" s="119"/>
      <c r="J270" s="119"/>
      <c r="K270" s="119"/>
      <c r="L270" s="229">
        <f>L182+L197+L201+L208+L211+L218+L224+L235+L248+L255+L259</f>
        <v>44894.11</v>
      </c>
      <c r="M270" s="204"/>
    </row>
    <row r="271" spans="1:16" s="74" customFormat="1" ht="19.5" customHeight="1" x14ac:dyDescent="0.25">
      <c r="A271" s="276"/>
      <c r="B271" s="123"/>
      <c r="C271" s="124"/>
      <c r="D271" s="277"/>
      <c r="E271" s="276"/>
      <c r="F271" s="123"/>
      <c r="G271" s="276"/>
      <c r="H271" s="123"/>
      <c r="I271" s="277"/>
      <c r="J271" s="277"/>
      <c r="K271" s="277"/>
      <c r="L271" s="230"/>
      <c r="M271" s="205"/>
    </row>
    <row r="272" spans="1:16" s="82" customFormat="1" ht="19.5" customHeight="1" x14ac:dyDescent="0.25">
      <c r="A272" s="558" t="s">
        <v>18</v>
      </c>
      <c r="B272" s="558"/>
      <c r="C272" s="558"/>
      <c r="D272" s="558"/>
      <c r="E272" s="558"/>
      <c r="F272" s="558"/>
      <c r="G272" s="560" t="s">
        <v>19</v>
      </c>
      <c r="H272" s="560"/>
      <c r="I272" s="128"/>
      <c r="J272" s="128"/>
      <c r="K272" s="128"/>
      <c r="L272" s="550" t="s">
        <v>20</v>
      </c>
      <c r="M272" s="550"/>
    </row>
    <row r="273" spans="1:16" s="82" customFormat="1" ht="6" customHeight="1" x14ac:dyDescent="0.25">
      <c r="B273" s="83"/>
      <c r="C273" s="84"/>
      <c r="D273" s="502"/>
      <c r="E273" s="122"/>
      <c r="F273" s="130"/>
      <c r="G273" s="131"/>
      <c r="H273" s="130"/>
      <c r="K273" s="200"/>
      <c r="L273" s="231"/>
      <c r="M273" s="130"/>
    </row>
    <row r="274" spans="1:16" s="82" customFormat="1" ht="14.25" customHeight="1" x14ac:dyDescent="0.25">
      <c r="A274" s="558" t="s">
        <v>1246</v>
      </c>
      <c r="B274" s="558"/>
      <c r="C274" s="558"/>
      <c r="D274" s="558"/>
      <c r="E274" s="558"/>
      <c r="F274" s="558"/>
      <c r="G274" s="559" t="s">
        <v>36</v>
      </c>
      <c r="H274" s="559"/>
      <c r="I274" s="279"/>
      <c r="J274" s="279"/>
      <c r="L274" s="559" t="s">
        <v>37</v>
      </c>
      <c r="M274" s="559"/>
    </row>
    <row r="275" spans="1:16" s="82" customFormat="1" ht="11.25" customHeight="1" x14ac:dyDescent="0.25">
      <c r="A275" s="558" t="s">
        <v>1247</v>
      </c>
      <c r="B275" s="558"/>
      <c r="C275" s="558"/>
      <c r="D275" s="558"/>
      <c r="E275" s="558"/>
      <c r="F275" s="558"/>
      <c r="G275" s="550" t="s">
        <v>39</v>
      </c>
      <c r="H275" s="550"/>
      <c r="I275" s="278"/>
      <c r="J275" s="278"/>
      <c r="L275" s="550" t="s">
        <v>40</v>
      </c>
      <c r="M275" s="550"/>
    </row>
    <row r="276" spans="1:16" ht="19.5" customHeight="1" x14ac:dyDescent="0.15">
      <c r="A276" s="557" t="s">
        <v>14</v>
      </c>
      <c r="B276" s="557"/>
      <c r="C276" s="557"/>
      <c r="D276" s="557"/>
      <c r="E276" s="557"/>
      <c r="F276" s="194"/>
      <c r="G276" s="196"/>
      <c r="H276" s="291"/>
      <c r="I276" s="196"/>
      <c r="J276" s="196"/>
      <c r="K276" s="198"/>
      <c r="L276" s="196"/>
      <c r="M276" s="215"/>
    </row>
    <row r="277" spans="1:16" ht="19.5" customHeight="1" x14ac:dyDescent="0.15">
      <c r="A277" s="218" t="s">
        <v>539</v>
      </c>
      <c r="B277" s="218"/>
      <c r="C277" s="219"/>
      <c r="D277" s="220"/>
      <c r="E277" s="245" t="s">
        <v>540</v>
      </c>
      <c r="F277" s="218"/>
      <c r="G277" s="220" t="s">
        <v>510</v>
      </c>
      <c r="H277" s="290" t="s">
        <v>541</v>
      </c>
      <c r="I277" s="218" t="s">
        <v>542</v>
      </c>
      <c r="J277" s="218"/>
      <c r="K277" s="249"/>
      <c r="L277" s="221"/>
      <c r="M277" s="297" t="s">
        <v>543</v>
      </c>
    </row>
    <row r="278" spans="1:16" ht="19.5" customHeight="1" x14ac:dyDescent="0.15">
      <c r="A278" s="193"/>
      <c r="B278" s="194"/>
      <c r="C278" s="195"/>
      <c r="D278" s="196"/>
      <c r="E278" s="197"/>
      <c r="F278" s="197"/>
      <c r="G278" s="196"/>
      <c r="H278" s="283"/>
      <c r="I278" s="197"/>
      <c r="J278" s="197"/>
      <c r="K278" s="198"/>
      <c r="L278" s="197"/>
      <c r="M278" s="215"/>
    </row>
    <row r="279" spans="1:16" s="88" customFormat="1" ht="30" customHeight="1" x14ac:dyDescent="0.25">
      <c r="A279" s="33" t="s">
        <v>2</v>
      </c>
      <c r="B279" s="9" t="s">
        <v>3</v>
      </c>
      <c r="C279" s="85" t="s">
        <v>4</v>
      </c>
      <c r="D279" s="9" t="s">
        <v>5</v>
      </c>
      <c r="E279" s="9" t="s">
        <v>6</v>
      </c>
      <c r="F279" s="9" t="s">
        <v>7</v>
      </c>
      <c r="G279" s="9" t="s">
        <v>8</v>
      </c>
      <c r="H279" s="9" t="s">
        <v>9</v>
      </c>
      <c r="I279" s="9" t="s">
        <v>22</v>
      </c>
      <c r="J279" s="9" t="s">
        <v>10</v>
      </c>
      <c r="K279" s="9" t="s">
        <v>11</v>
      </c>
      <c r="L279" s="222" t="s">
        <v>12</v>
      </c>
      <c r="M279" s="9" t="s">
        <v>13</v>
      </c>
    </row>
    <row r="280" spans="1:16" s="74" customFormat="1" ht="14.25" hidden="1" customHeight="1" x14ac:dyDescent="0.25">
      <c r="A280" s="551" t="s">
        <v>60</v>
      </c>
      <c r="B280" s="552"/>
      <c r="C280" s="552"/>
      <c r="D280" s="552"/>
      <c r="E280" s="552"/>
      <c r="F280" s="552"/>
      <c r="G280" s="552"/>
      <c r="H280" s="552"/>
      <c r="I280" s="552"/>
      <c r="J280" s="552"/>
      <c r="K280" s="553"/>
      <c r="L280" s="313">
        <f>SUM(L281:L283)</f>
        <v>4930</v>
      </c>
      <c r="M280" s="89"/>
    </row>
    <row r="281" spans="1:16" s="93" customFormat="1" ht="14.25" hidden="1" customHeight="1" thickBot="1" x14ac:dyDescent="0.3">
      <c r="A281" s="157" t="s">
        <v>720</v>
      </c>
      <c r="B281" s="69">
        <v>3</v>
      </c>
      <c r="C281" s="69">
        <v>4</v>
      </c>
      <c r="D281" s="69">
        <v>67</v>
      </c>
      <c r="E281" s="69"/>
      <c r="F281" s="69" t="s">
        <v>684</v>
      </c>
      <c r="G281" s="69" t="s">
        <v>836</v>
      </c>
      <c r="H281" s="69" t="s">
        <v>791</v>
      </c>
      <c r="I281" s="90">
        <v>43479</v>
      </c>
      <c r="J281" s="90">
        <v>43479</v>
      </c>
      <c r="K281" s="69">
        <v>1302</v>
      </c>
      <c r="L281" s="225">
        <v>58</v>
      </c>
      <c r="M281" s="69" t="s">
        <v>852</v>
      </c>
    </row>
    <row r="282" spans="1:16" s="74" customFormat="1" ht="19.5" hidden="1" customHeight="1" x14ac:dyDescent="0.25">
      <c r="A282" s="551" t="s">
        <v>1252</v>
      </c>
      <c r="B282" s="552"/>
      <c r="C282" s="552"/>
      <c r="D282" s="552"/>
      <c r="E282" s="552"/>
      <c r="F282" s="552"/>
      <c r="G282" s="552"/>
      <c r="H282" s="552"/>
      <c r="I282" s="552"/>
      <c r="J282" s="552"/>
      <c r="K282" s="553"/>
      <c r="L282" s="313">
        <f>SUM(L283:L285)</f>
        <v>2436</v>
      </c>
      <c r="M282" s="89"/>
    </row>
    <row r="283" spans="1:16" s="93" customFormat="1" ht="35.25" hidden="1" customHeight="1" x14ac:dyDescent="0.25">
      <c r="A283" s="157" t="s">
        <v>720</v>
      </c>
      <c r="B283" s="69">
        <v>5</v>
      </c>
      <c r="C283" s="69">
        <v>23</v>
      </c>
      <c r="D283" s="69" t="s">
        <v>1463</v>
      </c>
      <c r="E283" s="69"/>
      <c r="F283" s="69" t="s">
        <v>684</v>
      </c>
      <c r="G283" s="69" t="s">
        <v>1421</v>
      </c>
      <c r="H283" s="69" t="s">
        <v>1422</v>
      </c>
      <c r="I283" s="90">
        <v>43572</v>
      </c>
      <c r="J283" s="90">
        <v>43572</v>
      </c>
      <c r="K283" s="69" t="s">
        <v>1423</v>
      </c>
      <c r="L283" s="225">
        <v>2436</v>
      </c>
      <c r="M283" s="69" t="s">
        <v>1127</v>
      </c>
    </row>
    <row r="284" spans="1:16" s="93" customFormat="1" ht="19.5" hidden="1" customHeight="1" x14ac:dyDescent="0.25">
      <c r="A284" s="157"/>
      <c r="B284" s="69"/>
      <c r="C284" s="69"/>
      <c r="D284" s="69"/>
      <c r="E284" s="69"/>
      <c r="F284" s="69"/>
      <c r="G284" s="69"/>
      <c r="H284" s="69"/>
      <c r="I284" s="90"/>
      <c r="J284" s="90"/>
      <c r="K284" s="69"/>
      <c r="L284" s="225"/>
      <c r="M284" s="69"/>
    </row>
    <row r="285" spans="1:16" s="93" customFormat="1" ht="19.5" hidden="1" customHeight="1" x14ac:dyDescent="0.25">
      <c r="A285" s="157"/>
      <c r="B285" s="69"/>
      <c r="C285" s="69"/>
      <c r="D285" s="69"/>
      <c r="E285" s="69"/>
      <c r="F285" s="69"/>
      <c r="G285" s="69"/>
      <c r="H285" s="69"/>
      <c r="I285" s="90"/>
      <c r="J285" s="90"/>
      <c r="K285" s="69"/>
      <c r="L285" s="225"/>
      <c r="M285" s="69"/>
    </row>
    <row r="286" spans="1:16" s="93" customFormat="1" ht="19.5" hidden="1" customHeight="1" x14ac:dyDescent="0.25">
      <c r="A286" s="157"/>
      <c r="B286" s="69"/>
      <c r="C286" s="69"/>
      <c r="D286" s="69"/>
      <c r="E286" s="69"/>
      <c r="F286" s="69"/>
      <c r="G286" s="69"/>
      <c r="H286" s="69"/>
      <c r="I286" s="90"/>
      <c r="J286" s="90"/>
      <c r="K286" s="69"/>
      <c r="L286" s="225"/>
      <c r="M286" s="69"/>
    </row>
    <row r="287" spans="1:16" s="93" customFormat="1" ht="19.5" hidden="1" customHeight="1" x14ac:dyDescent="0.25">
      <c r="A287" s="69"/>
      <c r="B287" s="69"/>
      <c r="C287" s="69"/>
      <c r="D287" s="69"/>
      <c r="E287" s="69"/>
      <c r="F287" s="69"/>
      <c r="G287" s="69"/>
      <c r="H287" s="69"/>
      <c r="I287" s="90"/>
      <c r="J287" s="90"/>
      <c r="K287" s="69"/>
      <c r="L287" s="244"/>
      <c r="M287" s="69"/>
    </row>
    <row r="288" spans="1:16" s="74" customFormat="1" ht="19.5" customHeight="1" thickBot="1" x14ac:dyDescent="0.3">
      <c r="A288" s="551" t="s">
        <v>1497</v>
      </c>
      <c r="B288" s="552"/>
      <c r="C288" s="552"/>
      <c r="D288" s="552"/>
      <c r="E288" s="552"/>
      <c r="F288" s="552"/>
      <c r="G288" s="552"/>
      <c r="H288" s="552"/>
      <c r="I288" s="552"/>
      <c r="J288" s="552"/>
      <c r="K288" s="553"/>
      <c r="L288" s="314">
        <f>SUM(L289:L293)</f>
        <v>443</v>
      </c>
      <c r="M288" s="96"/>
      <c r="P288" s="97"/>
    </row>
    <row r="289" spans="1:16" s="74" customFormat="1" ht="45.75" customHeight="1" x14ac:dyDescent="0.25">
      <c r="A289" s="157" t="s">
        <v>720</v>
      </c>
      <c r="B289" s="99">
        <v>6</v>
      </c>
      <c r="C289" s="100">
        <v>8</v>
      </c>
      <c r="D289" s="101" t="s">
        <v>1492</v>
      </c>
      <c r="E289" s="102"/>
      <c r="F289" s="103" t="s">
        <v>1162</v>
      </c>
      <c r="G289" s="143" t="s">
        <v>1498</v>
      </c>
      <c r="H289" s="96" t="s">
        <v>1499</v>
      </c>
      <c r="I289" s="105">
        <v>43536</v>
      </c>
      <c r="J289" s="105">
        <v>43536</v>
      </c>
      <c r="K289" s="108">
        <v>48</v>
      </c>
      <c r="L289" s="247">
        <v>443</v>
      </c>
      <c r="M289" s="69" t="s">
        <v>1127</v>
      </c>
      <c r="N289" s="515"/>
      <c r="P289" s="97"/>
    </row>
    <row r="290" spans="1:16" s="74" customFormat="1" ht="19.5" customHeight="1" x14ac:dyDescent="0.25">
      <c r="A290" s="157"/>
      <c r="B290" s="99"/>
      <c r="C290" s="100"/>
      <c r="D290" s="101"/>
      <c r="E290" s="102"/>
      <c r="F290" s="103"/>
      <c r="G290" s="104"/>
      <c r="H290" s="96"/>
      <c r="I290" s="105"/>
      <c r="J290" s="105"/>
      <c r="K290" s="108"/>
      <c r="L290" s="247"/>
      <c r="M290" s="69"/>
      <c r="P290" s="97"/>
    </row>
    <row r="291" spans="1:16" s="74" customFormat="1" ht="19.5" customHeight="1" x14ac:dyDescent="0.25">
      <c r="A291" s="157"/>
      <c r="B291" s="99"/>
      <c r="C291" s="100"/>
      <c r="D291" s="101"/>
      <c r="E291" s="102"/>
      <c r="F291" s="103"/>
      <c r="G291" s="104"/>
      <c r="H291" s="96"/>
      <c r="I291" s="105"/>
      <c r="J291" s="105"/>
      <c r="K291" s="108"/>
      <c r="L291" s="247"/>
      <c r="M291" s="69"/>
      <c r="P291" s="97"/>
    </row>
    <row r="292" spans="1:16" s="74" customFormat="1" ht="19.5" customHeight="1" x14ac:dyDescent="0.25">
      <c r="A292" s="157"/>
      <c r="B292" s="99"/>
      <c r="C292" s="100"/>
      <c r="D292" s="101"/>
      <c r="E292" s="102"/>
      <c r="F292" s="103"/>
      <c r="G292" s="104"/>
      <c r="H292" s="96"/>
      <c r="I292" s="105"/>
      <c r="J292" s="105"/>
      <c r="K292" s="108"/>
      <c r="L292" s="247"/>
      <c r="M292" s="69"/>
      <c r="P292" s="97"/>
    </row>
    <row r="293" spans="1:16" s="74" customFormat="1" ht="19.5" hidden="1" customHeight="1" x14ac:dyDescent="0.25">
      <c r="A293" s="157"/>
      <c r="B293" s="99"/>
      <c r="C293" s="100"/>
      <c r="D293" s="101"/>
      <c r="E293" s="102"/>
      <c r="F293" s="103"/>
      <c r="G293" s="143"/>
      <c r="H293" s="96"/>
      <c r="I293" s="105"/>
      <c r="J293" s="105"/>
      <c r="K293" s="108"/>
      <c r="L293" s="247"/>
      <c r="M293" s="69"/>
      <c r="P293" s="97"/>
    </row>
    <row r="294" spans="1:16" s="74" customFormat="1" ht="19.5" hidden="1" customHeight="1" thickBot="1" x14ac:dyDescent="0.3">
      <c r="A294" s="551"/>
      <c r="B294" s="552"/>
      <c r="C294" s="552"/>
      <c r="D294" s="552"/>
      <c r="E294" s="552"/>
      <c r="F294" s="552"/>
      <c r="G294" s="552"/>
      <c r="H294" s="552"/>
      <c r="I294" s="552"/>
      <c r="J294" s="552"/>
      <c r="K294" s="553"/>
      <c r="L294" s="314">
        <f>SUM(L295:L295)</f>
        <v>0</v>
      </c>
      <c r="M294" s="96"/>
      <c r="P294" s="97"/>
    </row>
    <row r="295" spans="1:16" s="93" customFormat="1" ht="19.5" hidden="1" customHeight="1" x14ac:dyDescent="0.25">
      <c r="A295" s="69"/>
      <c r="B295" s="69"/>
      <c r="C295" s="69"/>
      <c r="D295" s="69"/>
      <c r="E295" s="69"/>
      <c r="F295" s="69"/>
      <c r="G295" s="69"/>
      <c r="H295" s="69"/>
      <c r="I295" s="90"/>
      <c r="J295" s="90"/>
      <c r="K295" s="69"/>
      <c r="L295" s="247"/>
      <c r="M295" s="69"/>
    </row>
    <row r="296" spans="1:16" s="74" customFormat="1" ht="19.5" hidden="1" customHeight="1" thickBot="1" x14ac:dyDescent="0.3">
      <c r="A296" s="551"/>
      <c r="B296" s="552"/>
      <c r="C296" s="552"/>
      <c r="D296" s="552"/>
      <c r="E296" s="552"/>
      <c r="F296" s="552"/>
      <c r="G296" s="552"/>
      <c r="H296" s="552"/>
      <c r="I296" s="552"/>
      <c r="J296" s="552"/>
      <c r="K296" s="553"/>
      <c r="L296" s="314">
        <f>SUM(L297)</f>
        <v>0</v>
      </c>
      <c r="M296" s="96"/>
      <c r="P296" s="97"/>
    </row>
    <row r="297" spans="1:16" s="93" customFormat="1" ht="19.5" hidden="1" customHeight="1" x14ac:dyDescent="0.25">
      <c r="A297" s="69"/>
      <c r="B297" s="69"/>
      <c r="C297" s="69"/>
      <c r="D297" s="69"/>
      <c r="E297" s="69"/>
      <c r="F297" s="69"/>
      <c r="G297" s="69"/>
      <c r="H297" s="69"/>
      <c r="I297" s="90"/>
      <c r="J297" s="90"/>
      <c r="K297" s="69"/>
      <c r="L297" s="247"/>
      <c r="M297" s="69"/>
    </row>
    <row r="298" spans="1:16" s="74" customFormat="1" ht="19.5" hidden="1" customHeight="1" thickBot="1" x14ac:dyDescent="0.3">
      <c r="A298" s="551"/>
      <c r="B298" s="552"/>
      <c r="C298" s="552"/>
      <c r="D298" s="552"/>
      <c r="E298" s="552"/>
      <c r="F298" s="552"/>
      <c r="G298" s="552"/>
      <c r="H298" s="552"/>
      <c r="I298" s="552"/>
      <c r="J298" s="552"/>
      <c r="K298" s="553"/>
      <c r="L298" s="314">
        <f>SUM(L299:L300)</f>
        <v>0</v>
      </c>
      <c r="M298" s="96"/>
      <c r="P298" s="97"/>
    </row>
    <row r="299" spans="1:16" s="93" customFormat="1" ht="19.5" hidden="1" customHeight="1" x14ac:dyDescent="0.25">
      <c r="A299" s="69"/>
      <c r="B299" s="69"/>
      <c r="C299" s="69"/>
      <c r="D299" s="69"/>
      <c r="E299" s="69"/>
      <c r="F299" s="69"/>
      <c r="G299" s="69"/>
      <c r="H299" s="69"/>
      <c r="I299" s="90"/>
      <c r="J299" s="90"/>
      <c r="K299" s="69"/>
      <c r="L299" s="247"/>
      <c r="M299" s="69"/>
    </row>
    <row r="300" spans="1:16" s="93" customFormat="1" ht="19.5" hidden="1" customHeight="1" x14ac:dyDescent="0.25">
      <c r="A300" s="69"/>
      <c r="B300" s="69"/>
      <c r="C300" s="69"/>
      <c r="D300" s="69"/>
      <c r="E300" s="69"/>
      <c r="F300" s="69"/>
      <c r="G300" s="69"/>
      <c r="H300" s="69"/>
      <c r="I300" s="90"/>
      <c r="J300" s="90"/>
      <c r="K300" s="69"/>
      <c r="L300" s="247"/>
      <c r="M300" s="69"/>
    </row>
    <row r="301" spans="1:16" s="74" customFormat="1" ht="19.5" hidden="1" customHeight="1" thickBot="1" x14ac:dyDescent="0.3">
      <c r="A301" s="551"/>
      <c r="B301" s="552"/>
      <c r="C301" s="552"/>
      <c r="D301" s="552"/>
      <c r="E301" s="552"/>
      <c r="F301" s="552"/>
      <c r="G301" s="552"/>
      <c r="H301" s="552"/>
      <c r="I301" s="552"/>
      <c r="J301" s="552"/>
      <c r="K301" s="553"/>
      <c r="L301" s="288">
        <f>SUM(L302:L305)</f>
        <v>0</v>
      </c>
      <c r="M301" s="96"/>
      <c r="P301" s="97"/>
    </row>
    <row r="302" spans="1:16" s="93" customFormat="1" ht="19.5" hidden="1" customHeight="1" x14ac:dyDescent="0.25">
      <c r="A302" s="69"/>
      <c r="B302" s="69"/>
      <c r="C302" s="69"/>
      <c r="D302" s="69"/>
      <c r="E302" s="69"/>
      <c r="F302" s="69"/>
      <c r="G302" s="69"/>
      <c r="H302" s="69"/>
      <c r="I302" s="90"/>
      <c r="J302" s="90"/>
      <c r="K302" s="69"/>
      <c r="L302" s="247"/>
      <c r="M302" s="69"/>
    </row>
    <row r="303" spans="1:16" s="93" customFormat="1" ht="19.5" hidden="1" customHeight="1" x14ac:dyDescent="0.25">
      <c r="A303" s="69"/>
      <c r="B303" s="69"/>
      <c r="C303" s="69"/>
      <c r="D303" s="69"/>
      <c r="E303" s="69"/>
      <c r="F303" s="69"/>
      <c r="G303" s="69"/>
      <c r="H303" s="69"/>
      <c r="I303" s="90"/>
      <c r="J303" s="90"/>
      <c r="K303" s="69"/>
      <c r="L303" s="247"/>
      <c r="M303" s="69"/>
    </row>
    <row r="304" spans="1:16" s="93" customFormat="1" ht="19.5" hidden="1" customHeight="1" x14ac:dyDescent="0.25">
      <c r="A304" s="69"/>
      <c r="B304" s="69"/>
      <c r="C304" s="69"/>
      <c r="D304" s="69"/>
      <c r="E304" s="69"/>
      <c r="F304" s="69"/>
      <c r="G304" s="69"/>
      <c r="H304" s="69"/>
      <c r="I304" s="90"/>
      <c r="J304" s="90"/>
      <c r="K304" s="69"/>
      <c r="L304" s="247"/>
      <c r="M304" s="69"/>
    </row>
    <row r="305" spans="1:16" s="93" customFormat="1" ht="19.5" hidden="1" customHeight="1" x14ac:dyDescent="0.25">
      <c r="A305" s="69"/>
      <c r="B305" s="69"/>
      <c r="C305" s="69"/>
      <c r="D305" s="69"/>
      <c r="E305" s="69"/>
      <c r="F305" s="69"/>
      <c r="G305" s="69"/>
      <c r="H305" s="69"/>
      <c r="I305" s="90"/>
      <c r="J305" s="90"/>
      <c r="K305" s="69"/>
      <c r="L305" s="247"/>
      <c r="M305" s="69"/>
    </row>
    <row r="306" spans="1:16" s="74" customFormat="1" ht="19.5" hidden="1" customHeight="1" thickBot="1" x14ac:dyDescent="0.3">
      <c r="A306" s="551"/>
      <c r="B306" s="552"/>
      <c r="C306" s="552"/>
      <c r="D306" s="552"/>
      <c r="E306" s="552"/>
      <c r="F306" s="552"/>
      <c r="G306" s="552"/>
      <c r="H306" s="552"/>
      <c r="I306" s="552"/>
      <c r="J306" s="552"/>
      <c r="K306" s="553"/>
      <c r="L306" s="288">
        <f>SUM(L307:L309)</f>
        <v>0</v>
      </c>
      <c r="M306" s="96"/>
      <c r="P306" s="97"/>
    </row>
    <row r="307" spans="1:16" s="93" customFormat="1" ht="19.5" hidden="1" customHeight="1" x14ac:dyDescent="0.25">
      <c r="A307" s="69"/>
      <c r="B307" s="69"/>
      <c r="C307" s="69"/>
      <c r="D307" s="69"/>
      <c r="E307" s="69"/>
      <c r="F307" s="69"/>
      <c r="G307" s="69"/>
      <c r="H307" s="69"/>
      <c r="I307" s="90"/>
      <c r="J307" s="90"/>
      <c r="K307" s="69"/>
      <c r="L307" s="247"/>
      <c r="M307" s="69"/>
    </row>
    <row r="308" spans="1:16" s="93" customFormat="1" ht="19.5" hidden="1" customHeight="1" x14ac:dyDescent="0.25">
      <c r="A308" s="69"/>
      <c r="B308" s="69"/>
      <c r="C308" s="69"/>
      <c r="D308" s="69"/>
      <c r="E308" s="69"/>
      <c r="F308" s="69"/>
      <c r="G308" s="69"/>
      <c r="H308" s="69"/>
      <c r="I308" s="90"/>
      <c r="J308" s="90"/>
      <c r="K308" s="69"/>
      <c r="L308" s="247"/>
      <c r="M308" s="69"/>
    </row>
    <row r="309" spans="1:16" s="93" customFormat="1" ht="19.5" hidden="1" customHeight="1" x14ac:dyDescent="0.25">
      <c r="A309" s="69"/>
      <c r="B309" s="69"/>
      <c r="C309" s="69"/>
      <c r="D309" s="69"/>
      <c r="E309" s="69"/>
      <c r="F309" s="69"/>
      <c r="G309" s="69"/>
      <c r="H309" s="69"/>
      <c r="I309" s="90"/>
      <c r="J309" s="90"/>
      <c r="K309" s="69"/>
      <c r="L309" s="247"/>
      <c r="M309" s="69"/>
    </row>
    <row r="310" spans="1:16" s="74" customFormat="1" ht="19.5" hidden="1" customHeight="1" thickBot="1" x14ac:dyDescent="0.3">
      <c r="A310" s="551"/>
      <c r="B310" s="552"/>
      <c r="C310" s="552"/>
      <c r="D310" s="552"/>
      <c r="E310" s="552"/>
      <c r="F310" s="552"/>
      <c r="G310" s="552"/>
      <c r="H310" s="552"/>
      <c r="I310" s="552"/>
      <c r="J310" s="552"/>
      <c r="K310" s="553"/>
      <c r="L310" s="288">
        <f>SUM(L311:L314)</f>
        <v>0</v>
      </c>
      <c r="M310" s="96"/>
      <c r="P310" s="97"/>
    </row>
    <row r="311" spans="1:16" s="93" customFormat="1" ht="19.5" hidden="1" customHeight="1" x14ac:dyDescent="0.25">
      <c r="A311" s="69"/>
      <c r="B311" s="69"/>
      <c r="C311" s="69"/>
      <c r="D311" s="69"/>
      <c r="E311" s="69"/>
      <c r="F311" s="69"/>
      <c r="G311" s="69"/>
      <c r="H311" s="69"/>
      <c r="I311" s="90"/>
      <c r="J311" s="90"/>
      <c r="K311" s="69"/>
      <c r="L311" s="247"/>
      <c r="M311" s="69"/>
    </row>
    <row r="312" spans="1:16" s="93" customFormat="1" ht="19.5" hidden="1" customHeight="1" x14ac:dyDescent="0.25">
      <c r="A312" s="69"/>
      <c r="B312" s="69"/>
      <c r="C312" s="69"/>
      <c r="D312" s="69"/>
      <c r="E312" s="69"/>
      <c r="F312" s="69"/>
      <c r="G312" s="69"/>
      <c r="H312" s="69"/>
      <c r="I312" s="90"/>
      <c r="J312" s="90"/>
      <c r="K312" s="69"/>
      <c r="L312" s="247"/>
      <c r="M312" s="69"/>
    </row>
    <row r="313" spans="1:16" s="93" customFormat="1" ht="19.5" hidden="1" customHeight="1" x14ac:dyDescent="0.25">
      <c r="A313" s="69"/>
      <c r="B313" s="69"/>
      <c r="C313" s="69"/>
      <c r="D313" s="69"/>
      <c r="E313" s="69"/>
      <c r="F313" s="69"/>
      <c r="G313" s="69"/>
      <c r="H313" s="69"/>
      <c r="I313" s="90"/>
      <c r="J313" s="90"/>
      <c r="K313" s="69"/>
      <c r="L313" s="247"/>
      <c r="M313" s="69"/>
    </row>
    <row r="314" spans="1:16" s="93" customFormat="1" ht="19.5" hidden="1" customHeight="1" x14ac:dyDescent="0.25">
      <c r="A314" s="69"/>
      <c r="B314" s="69"/>
      <c r="C314" s="69"/>
      <c r="D314" s="69"/>
      <c r="E314" s="69"/>
      <c r="F314" s="69"/>
      <c r="G314" s="69"/>
      <c r="H314" s="69"/>
      <c r="I314" s="90"/>
      <c r="J314" s="90"/>
      <c r="K314" s="69"/>
      <c r="L314" s="247"/>
      <c r="M314" s="69"/>
    </row>
    <row r="315" spans="1:16" s="74" customFormat="1" ht="19.5" hidden="1" customHeight="1" thickBot="1" x14ac:dyDescent="0.3">
      <c r="A315" s="551"/>
      <c r="B315" s="552"/>
      <c r="C315" s="552"/>
      <c r="D315" s="552"/>
      <c r="E315" s="552"/>
      <c r="F315" s="552"/>
      <c r="G315" s="552"/>
      <c r="H315" s="552"/>
      <c r="I315" s="552"/>
      <c r="J315" s="552"/>
      <c r="K315" s="553"/>
      <c r="L315" s="288">
        <f>SUM(L316:L318)</f>
        <v>0</v>
      </c>
      <c r="M315" s="96"/>
      <c r="P315" s="97"/>
    </row>
    <row r="316" spans="1:16" s="93" customFormat="1" ht="19.5" hidden="1" customHeight="1" x14ac:dyDescent="0.25">
      <c r="A316" s="69"/>
      <c r="B316" s="69"/>
      <c r="C316" s="69"/>
      <c r="D316" s="69"/>
      <c r="E316" s="69"/>
      <c r="F316" s="69"/>
      <c r="G316" s="69"/>
      <c r="H316" s="69"/>
      <c r="I316" s="90"/>
      <c r="J316" s="90"/>
      <c r="K316" s="69"/>
      <c r="L316" s="247"/>
      <c r="M316" s="69"/>
    </row>
    <row r="317" spans="1:16" s="93" customFormat="1" ht="19.5" hidden="1" customHeight="1" x14ac:dyDescent="0.25">
      <c r="A317" s="69"/>
      <c r="B317" s="69"/>
      <c r="C317" s="69"/>
      <c r="D317" s="69"/>
      <c r="E317" s="69"/>
      <c r="F317" s="69"/>
      <c r="G317" s="69"/>
      <c r="H317" s="69"/>
      <c r="I317" s="90"/>
      <c r="J317" s="90"/>
      <c r="K317" s="69"/>
      <c r="L317" s="247"/>
      <c r="M317" s="69"/>
    </row>
    <row r="318" spans="1:16" s="93" customFormat="1" ht="19.5" customHeight="1" x14ac:dyDescent="0.25">
      <c r="A318" s="69"/>
      <c r="B318" s="69"/>
      <c r="C318" s="69"/>
      <c r="D318" s="69"/>
      <c r="E318" s="69"/>
      <c r="F318" s="69"/>
      <c r="G318" s="69"/>
      <c r="H318" s="69"/>
      <c r="I318" s="90"/>
      <c r="J318" s="90"/>
      <c r="K318" s="69"/>
      <c r="L318" s="247"/>
      <c r="M318" s="69"/>
    </row>
    <row r="319" spans="1:16" s="74" customFormat="1" ht="19.5" customHeight="1" thickBot="1" x14ac:dyDescent="0.3">
      <c r="A319" s="116" t="s">
        <v>34</v>
      </c>
      <c r="B319" s="113"/>
      <c r="C319" s="114"/>
      <c r="D319" s="115"/>
      <c r="E319" s="116"/>
      <c r="F319" s="117"/>
      <c r="G319" s="118"/>
      <c r="H319" s="117"/>
      <c r="I319" s="119"/>
      <c r="J319" s="119"/>
      <c r="K319" s="119"/>
      <c r="L319" s="402">
        <f>L280+L284+L288+L294+L296+L298+L306+L310+L315</f>
        <v>5373</v>
      </c>
      <c r="M319" s="204"/>
    </row>
    <row r="320" spans="1:16" s="74" customFormat="1" ht="19.5" customHeight="1" x14ac:dyDescent="0.25">
      <c r="A320" s="276"/>
      <c r="B320" s="123"/>
      <c r="C320" s="124"/>
      <c r="D320" s="277"/>
      <c r="E320" s="276"/>
      <c r="F320" s="123"/>
      <c r="G320" s="276"/>
      <c r="H320" s="123"/>
      <c r="I320" s="277"/>
      <c r="J320" s="277"/>
      <c r="K320" s="277"/>
      <c r="L320" s="230"/>
      <c r="M320" s="205"/>
    </row>
    <row r="321" spans="1:16" s="82" customFormat="1" ht="19.5" customHeight="1" x14ac:dyDescent="0.25">
      <c r="A321" s="558" t="s">
        <v>18</v>
      </c>
      <c r="B321" s="558"/>
      <c r="C321" s="558"/>
      <c r="D321" s="558"/>
      <c r="E321" s="558"/>
      <c r="F321" s="558"/>
      <c r="G321" s="560" t="s">
        <v>19</v>
      </c>
      <c r="H321" s="560"/>
      <c r="I321" s="128"/>
      <c r="J321" s="128"/>
      <c r="K321" s="128"/>
      <c r="L321" s="550" t="s">
        <v>20</v>
      </c>
      <c r="M321" s="550"/>
    </row>
    <row r="322" spans="1:16" s="82" customFormat="1" ht="3" customHeight="1" x14ac:dyDescent="0.25">
      <c r="B322" s="83"/>
      <c r="C322" s="84"/>
      <c r="D322" s="502"/>
      <c r="E322" s="122"/>
      <c r="F322" s="130"/>
      <c r="G322" s="131"/>
      <c r="H322" s="130"/>
      <c r="K322" s="200"/>
      <c r="L322" s="231"/>
      <c r="M322" s="130"/>
    </row>
    <row r="323" spans="1:16" s="82" customFormat="1" ht="15" customHeight="1" x14ac:dyDescent="0.25">
      <c r="A323" s="558" t="s">
        <v>1246</v>
      </c>
      <c r="B323" s="558"/>
      <c r="C323" s="558"/>
      <c r="D323" s="558"/>
      <c r="E323" s="558"/>
      <c r="F323" s="558"/>
      <c r="G323" s="559" t="s">
        <v>36</v>
      </c>
      <c r="H323" s="559"/>
      <c r="I323" s="279"/>
      <c r="J323" s="279"/>
      <c r="L323" s="559" t="s">
        <v>37</v>
      </c>
      <c r="M323" s="559"/>
    </row>
    <row r="324" spans="1:16" s="82" customFormat="1" ht="14.25" customHeight="1" x14ac:dyDescent="0.25">
      <c r="A324" s="558" t="s">
        <v>1247</v>
      </c>
      <c r="B324" s="558"/>
      <c r="C324" s="558"/>
      <c r="D324" s="558"/>
      <c r="E324" s="558"/>
      <c r="F324" s="558"/>
      <c r="G324" s="550" t="s">
        <v>39</v>
      </c>
      <c r="H324" s="550"/>
      <c r="I324" s="278"/>
      <c r="J324" s="278"/>
      <c r="L324" s="550" t="s">
        <v>40</v>
      </c>
      <c r="M324" s="550"/>
    </row>
    <row r="325" spans="1:16" ht="19.5" customHeight="1" x14ac:dyDescent="0.15">
      <c r="A325" s="557" t="s">
        <v>14</v>
      </c>
      <c r="B325" s="557"/>
      <c r="C325" s="557"/>
      <c r="D325" s="557"/>
      <c r="E325" s="557"/>
      <c r="F325" s="194"/>
      <c r="G325" s="196"/>
      <c r="H325" s="291"/>
      <c r="I325" s="196"/>
      <c r="J325" s="196"/>
      <c r="K325" s="198"/>
      <c r="L325" s="196"/>
      <c r="M325" s="215"/>
    </row>
    <row r="326" spans="1:16" ht="19.5" customHeight="1" x14ac:dyDescent="0.15">
      <c r="A326" s="218" t="s">
        <v>544</v>
      </c>
      <c r="B326" s="218"/>
      <c r="C326" s="219"/>
      <c r="D326" s="220"/>
      <c r="E326" s="245" t="s">
        <v>545</v>
      </c>
      <c r="F326" s="218"/>
      <c r="G326" s="220" t="s">
        <v>546</v>
      </c>
      <c r="H326" s="290" t="s">
        <v>547</v>
      </c>
      <c r="I326" s="218" t="s">
        <v>548</v>
      </c>
      <c r="J326" s="218"/>
      <c r="K326" s="249"/>
      <c r="L326" s="248" t="s">
        <v>549</v>
      </c>
      <c r="M326" s="302"/>
    </row>
    <row r="327" spans="1:16" ht="19.5" customHeight="1" x14ac:dyDescent="0.15">
      <c r="A327" s="193"/>
      <c r="B327" s="194"/>
      <c r="C327" s="195"/>
      <c r="D327" s="196"/>
      <c r="E327" s="197"/>
      <c r="F327" s="197"/>
      <c r="G327" s="196"/>
      <c r="H327" s="283"/>
      <c r="I327" s="197"/>
      <c r="J327" s="197"/>
      <c r="K327" s="198"/>
      <c r="L327" s="197"/>
      <c r="M327" s="215"/>
    </row>
    <row r="328" spans="1:16" s="88" customFormat="1" ht="19.5" customHeight="1" thickBot="1" x14ac:dyDescent="0.3">
      <c r="A328" s="33" t="s">
        <v>2</v>
      </c>
      <c r="B328" s="9" t="s">
        <v>3</v>
      </c>
      <c r="C328" s="85" t="s">
        <v>4</v>
      </c>
      <c r="D328" s="9" t="s">
        <v>5</v>
      </c>
      <c r="E328" s="9" t="s">
        <v>6</v>
      </c>
      <c r="F328" s="9" t="s">
        <v>7</v>
      </c>
      <c r="G328" s="9" t="s">
        <v>8</v>
      </c>
      <c r="H328" s="9" t="s">
        <v>9</v>
      </c>
      <c r="I328" s="9" t="s">
        <v>22</v>
      </c>
      <c r="J328" s="9" t="s">
        <v>10</v>
      </c>
      <c r="K328" s="9" t="s">
        <v>11</v>
      </c>
      <c r="L328" s="222" t="s">
        <v>12</v>
      </c>
      <c r="M328" s="9" t="s">
        <v>13</v>
      </c>
    </row>
    <row r="329" spans="1:16" s="74" customFormat="1" ht="19.5" customHeight="1" x14ac:dyDescent="0.25">
      <c r="A329" s="551" t="s">
        <v>26</v>
      </c>
      <c r="B329" s="552"/>
      <c r="C329" s="552"/>
      <c r="D329" s="552"/>
      <c r="E329" s="552"/>
      <c r="F329" s="552"/>
      <c r="G329" s="552"/>
      <c r="H329" s="552"/>
      <c r="I329" s="552"/>
      <c r="J329" s="552"/>
      <c r="K329" s="553"/>
      <c r="L329" s="223"/>
      <c r="M329" s="89"/>
    </row>
    <row r="330" spans="1:16" s="93" customFormat="1" ht="19.5" customHeight="1" x14ac:dyDescent="0.25">
      <c r="A330" s="224"/>
      <c r="B330" s="146"/>
      <c r="C330" s="146"/>
      <c r="D330" s="146"/>
      <c r="E330" s="146"/>
      <c r="F330" s="146"/>
      <c r="G330" s="146"/>
      <c r="H330" s="146"/>
      <c r="I330" s="146"/>
      <c r="J330" s="146"/>
      <c r="K330" s="69"/>
      <c r="L330" s="225"/>
      <c r="M330" s="69"/>
    </row>
    <row r="331" spans="1:16" s="74" customFormat="1" ht="19.5" customHeight="1" thickBot="1" x14ac:dyDescent="0.3">
      <c r="A331" s="551" t="s">
        <v>27</v>
      </c>
      <c r="B331" s="552"/>
      <c r="C331" s="552"/>
      <c r="D331" s="552"/>
      <c r="E331" s="552"/>
      <c r="F331" s="552"/>
      <c r="G331" s="552"/>
      <c r="H331" s="552"/>
      <c r="I331" s="552"/>
      <c r="J331" s="552"/>
      <c r="K331" s="553"/>
      <c r="L331" s="226">
        <f>L332</f>
        <v>0</v>
      </c>
      <c r="M331" s="96"/>
      <c r="P331" s="97"/>
    </row>
    <row r="332" spans="1:16" s="74" customFormat="1" ht="19.5" customHeight="1" x14ac:dyDescent="0.25">
      <c r="A332" s="227"/>
      <c r="B332" s="99"/>
      <c r="C332" s="100"/>
      <c r="D332" s="101"/>
      <c r="E332" s="102"/>
      <c r="F332" s="103"/>
      <c r="G332" s="104"/>
      <c r="H332" s="96"/>
      <c r="I332" s="105"/>
      <c r="J332" s="105"/>
      <c r="K332" s="108"/>
      <c r="L332" s="228"/>
      <c r="M332" s="103"/>
      <c r="P332" s="97"/>
    </row>
    <row r="333" spans="1:16" s="74" customFormat="1" ht="19.5" customHeight="1" thickBot="1" x14ac:dyDescent="0.3">
      <c r="A333" s="551" t="s">
        <v>28</v>
      </c>
      <c r="B333" s="552"/>
      <c r="C333" s="552"/>
      <c r="D333" s="552"/>
      <c r="E333" s="552"/>
      <c r="F333" s="552"/>
      <c r="G333" s="552"/>
      <c r="H333" s="552"/>
      <c r="I333" s="552"/>
      <c r="J333" s="552"/>
      <c r="K333" s="553"/>
      <c r="L333" s="226">
        <f>L334+L335+L336</f>
        <v>0</v>
      </c>
      <c r="M333" s="96"/>
      <c r="P333" s="97"/>
    </row>
    <row r="334" spans="1:16" s="74" customFormat="1" ht="19.5" customHeight="1" x14ac:dyDescent="0.25">
      <c r="A334" s="69"/>
      <c r="B334" s="99"/>
      <c r="C334" s="100"/>
      <c r="D334" s="101"/>
      <c r="E334" s="102"/>
      <c r="F334" s="103"/>
      <c r="G334" s="104"/>
      <c r="H334" s="96"/>
      <c r="I334" s="105"/>
      <c r="J334" s="105"/>
      <c r="K334" s="108"/>
      <c r="L334" s="228"/>
      <c r="M334" s="103"/>
      <c r="P334" s="97"/>
    </row>
    <row r="335" spans="1:16" s="74" customFormat="1" ht="19.5" customHeight="1" x14ac:dyDescent="0.25">
      <c r="A335" s="69"/>
      <c r="B335" s="99"/>
      <c r="C335" s="100"/>
      <c r="D335" s="101"/>
      <c r="E335" s="102"/>
      <c r="F335" s="103"/>
      <c r="G335" s="104"/>
      <c r="H335" s="96"/>
      <c r="I335" s="105"/>
      <c r="J335" s="105"/>
      <c r="K335" s="108"/>
      <c r="L335" s="228"/>
      <c r="M335" s="103"/>
      <c r="P335" s="97"/>
    </row>
    <row r="336" spans="1:16" s="74" customFormat="1" ht="19.5" customHeight="1" x14ac:dyDescent="0.25">
      <c r="A336" s="69"/>
      <c r="B336" s="99"/>
      <c r="C336" s="100"/>
      <c r="D336" s="101"/>
      <c r="E336" s="102"/>
      <c r="F336" s="103"/>
      <c r="G336" s="104"/>
      <c r="H336" s="96"/>
      <c r="I336" s="105"/>
      <c r="J336" s="105"/>
      <c r="K336" s="108"/>
      <c r="L336" s="228"/>
      <c r="M336" s="103"/>
      <c r="P336" s="97"/>
    </row>
    <row r="337" spans="1:13" s="74" customFormat="1" ht="19.5" customHeight="1" thickBot="1" x14ac:dyDescent="0.3">
      <c r="A337" s="116" t="s">
        <v>34</v>
      </c>
      <c r="B337" s="113"/>
      <c r="C337" s="114"/>
      <c r="D337" s="115"/>
      <c r="E337" s="116"/>
      <c r="F337" s="117"/>
      <c r="G337" s="118"/>
      <c r="H337" s="117"/>
      <c r="I337" s="119"/>
      <c r="J337" s="119"/>
      <c r="K337" s="119"/>
      <c r="L337" s="229">
        <f>L329+L331+L333</f>
        <v>0</v>
      </c>
      <c r="M337" s="204"/>
    </row>
    <row r="338" spans="1:13" s="74" customFormat="1" ht="19.5" customHeight="1" x14ac:dyDescent="0.25">
      <c r="A338" s="276"/>
      <c r="B338" s="123"/>
      <c r="C338" s="124"/>
      <c r="D338" s="277"/>
      <c r="E338" s="276"/>
      <c r="F338" s="123"/>
      <c r="G338" s="276"/>
      <c r="H338" s="123"/>
      <c r="I338" s="277"/>
      <c r="J338" s="277"/>
      <c r="K338" s="277"/>
      <c r="L338" s="230"/>
      <c r="M338" s="205"/>
    </row>
    <row r="339" spans="1:13" s="82" customFormat="1" ht="19.5" customHeight="1" x14ac:dyDescent="0.25">
      <c r="A339" s="558" t="s">
        <v>18</v>
      </c>
      <c r="B339" s="558"/>
      <c r="C339" s="558"/>
      <c r="D339" s="558"/>
      <c r="E339" s="558"/>
      <c r="F339" s="558"/>
      <c r="G339" s="560" t="s">
        <v>19</v>
      </c>
      <c r="H339" s="560"/>
      <c r="I339" s="128"/>
      <c r="J339" s="128"/>
      <c r="K339" s="128"/>
      <c r="L339" s="550" t="s">
        <v>20</v>
      </c>
      <c r="M339" s="550"/>
    </row>
    <row r="340" spans="1:13" s="82" customFormat="1" ht="19.5" customHeight="1" x14ac:dyDescent="0.25">
      <c r="A340" s="71"/>
      <c r="B340" s="83"/>
      <c r="C340" s="84"/>
      <c r="D340" s="279"/>
      <c r="E340" s="122"/>
      <c r="F340" s="130"/>
      <c r="G340" s="131"/>
      <c r="H340" s="130"/>
      <c r="K340" s="200"/>
      <c r="L340" s="231"/>
      <c r="M340" s="130"/>
    </row>
    <row r="341" spans="1:13" s="82" customFormat="1" ht="19.5" customHeight="1" x14ac:dyDescent="0.25">
      <c r="A341" s="558" t="s">
        <v>35</v>
      </c>
      <c r="B341" s="558"/>
      <c r="C341" s="558"/>
      <c r="D341" s="558"/>
      <c r="E341" s="558"/>
      <c r="F341" s="558"/>
      <c r="G341" s="559" t="s">
        <v>36</v>
      </c>
      <c r="H341" s="559"/>
      <c r="I341" s="279"/>
      <c r="J341" s="279"/>
      <c r="L341" s="559" t="s">
        <v>37</v>
      </c>
      <c r="M341" s="559"/>
    </row>
    <row r="342" spans="1:13" s="82" customFormat="1" ht="19.5" customHeight="1" x14ac:dyDescent="0.25">
      <c r="A342" s="558" t="s">
        <v>38</v>
      </c>
      <c r="B342" s="558"/>
      <c r="C342" s="558"/>
      <c r="D342" s="558"/>
      <c r="E342" s="558"/>
      <c r="F342" s="558"/>
      <c r="G342" s="550" t="s">
        <v>39</v>
      </c>
      <c r="H342" s="550"/>
      <c r="I342" s="278"/>
      <c r="J342" s="278"/>
      <c r="L342" s="550" t="s">
        <v>40</v>
      </c>
      <c r="M342" s="550"/>
    </row>
    <row r="343" spans="1:13" ht="19.5" customHeight="1" x14ac:dyDescent="0.15">
      <c r="A343" s="557" t="s">
        <v>14</v>
      </c>
      <c r="B343" s="557"/>
      <c r="C343" s="557"/>
      <c r="D343" s="557"/>
      <c r="E343" s="557"/>
      <c r="F343" s="194"/>
      <c r="G343" s="196"/>
      <c r="H343" s="291"/>
      <c r="I343" s="196"/>
      <c r="J343" s="196"/>
      <c r="K343" s="198"/>
      <c r="L343" s="196"/>
      <c r="M343" s="215"/>
    </row>
    <row r="344" spans="1:13" ht="19.5" customHeight="1" x14ac:dyDescent="0.15">
      <c r="A344" s="218" t="s">
        <v>550</v>
      </c>
      <c r="B344" s="218"/>
      <c r="C344" s="219"/>
      <c r="D344" s="220"/>
      <c r="E344" s="245" t="s">
        <v>551</v>
      </c>
      <c r="F344" s="218"/>
      <c r="G344" s="220" t="s">
        <v>552</v>
      </c>
      <c r="H344" s="290" t="s">
        <v>553</v>
      </c>
      <c r="I344" s="218" t="s">
        <v>554</v>
      </c>
      <c r="J344" s="218"/>
      <c r="K344" s="249"/>
      <c r="L344" s="221"/>
      <c r="M344" s="297" t="s">
        <v>555</v>
      </c>
    </row>
    <row r="345" spans="1:13" ht="9" customHeight="1" x14ac:dyDescent="0.15">
      <c r="A345" s="193"/>
      <c r="B345" s="194"/>
      <c r="C345" s="195"/>
      <c r="D345" s="196"/>
      <c r="E345" s="197"/>
      <c r="F345" s="197"/>
      <c r="G345" s="196"/>
      <c r="H345" s="283"/>
      <c r="I345" s="197"/>
      <c r="J345" s="197"/>
      <c r="K345" s="198"/>
      <c r="L345" s="197"/>
      <c r="M345" s="215"/>
    </row>
    <row r="346" spans="1:13" s="88" customFormat="1" ht="39" customHeight="1" x14ac:dyDescent="0.25">
      <c r="A346" s="33" t="s">
        <v>2</v>
      </c>
      <c r="B346" s="9" t="s">
        <v>3</v>
      </c>
      <c r="C346" s="85" t="s">
        <v>4</v>
      </c>
      <c r="D346" s="9" t="s">
        <v>5</v>
      </c>
      <c r="E346" s="9" t="s">
        <v>6</v>
      </c>
      <c r="F346" s="9" t="s">
        <v>7</v>
      </c>
      <c r="G346" s="9" t="s">
        <v>8</v>
      </c>
      <c r="H346" s="9" t="s">
        <v>9</v>
      </c>
      <c r="I346" s="9" t="s">
        <v>22</v>
      </c>
      <c r="J346" s="9" t="s">
        <v>10</v>
      </c>
      <c r="K346" s="9" t="s">
        <v>11</v>
      </c>
      <c r="L346" s="222" t="s">
        <v>12</v>
      </c>
      <c r="M346" s="9" t="s">
        <v>13</v>
      </c>
    </row>
    <row r="347" spans="1:13" s="74" customFormat="1" ht="19.5" customHeight="1" thickBot="1" x14ac:dyDescent="0.3">
      <c r="A347" s="551" t="s">
        <v>21</v>
      </c>
      <c r="B347" s="552"/>
      <c r="C347" s="552"/>
      <c r="D347" s="552"/>
      <c r="E347" s="552"/>
      <c r="F347" s="552"/>
      <c r="G347" s="552"/>
      <c r="H347" s="552"/>
      <c r="I347" s="552"/>
      <c r="J347" s="552"/>
      <c r="K347" s="553"/>
      <c r="L347" s="314">
        <f>SUM(L348:L352)</f>
        <v>9639.99</v>
      </c>
      <c r="M347" s="89"/>
    </row>
    <row r="348" spans="1:13" s="93" customFormat="1" ht="19.5" customHeight="1" x14ac:dyDescent="0.25">
      <c r="A348" s="157" t="s">
        <v>679</v>
      </c>
      <c r="B348" s="69">
        <v>1</v>
      </c>
      <c r="C348" s="69">
        <v>15</v>
      </c>
      <c r="D348" s="69">
        <v>86</v>
      </c>
      <c r="E348" s="69"/>
      <c r="F348" s="69" t="s">
        <v>684</v>
      </c>
      <c r="G348" s="69" t="s">
        <v>694</v>
      </c>
      <c r="H348" s="69" t="s">
        <v>695</v>
      </c>
      <c r="I348" s="90">
        <v>43473</v>
      </c>
      <c r="J348" s="90">
        <v>43473</v>
      </c>
      <c r="K348" s="69">
        <v>115</v>
      </c>
      <c r="L348" s="247">
        <v>3248</v>
      </c>
      <c r="M348" s="69" t="s">
        <v>693</v>
      </c>
    </row>
    <row r="349" spans="1:13" s="93" customFormat="1" ht="19.5" customHeight="1" x14ac:dyDescent="0.25">
      <c r="A349" s="157" t="s">
        <v>679</v>
      </c>
      <c r="B349" s="69">
        <v>1</v>
      </c>
      <c r="C349" s="69">
        <v>11</v>
      </c>
      <c r="D349" s="69">
        <v>72</v>
      </c>
      <c r="E349" s="69"/>
      <c r="F349" s="69" t="s">
        <v>684</v>
      </c>
      <c r="G349" s="69" t="s">
        <v>698</v>
      </c>
      <c r="H349" s="69" t="s">
        <v>691</v>
      </c>
      <c r="I349" s="90">
        <v>43467</v>
      </c>
      <c r="J349" s="90">
        <v>43467</v>
      </c>
      <c r="K349" s="69" t="s">
        <v>699</v>
      </c>
      <c r="L349" s="247">
        <v>348</v>
      </c>
      <c r="M349" s="321" t="s">
        <v>693</v>
      </c>
    </row>
    <row r="350" spans="1:13" s="93" customFormat="1" ht="19.5" customHeight="1" x14ac:dyDescent="0.25">
      <c r="A350" s="157" t="s">
        <v>679</v>
      </c>
      <c r="B350" s="69">
        <v>1</v>
      </c>
      <c r="C350" s="69">
        <v>11</v>
      </c>
      <c r="D350" s="69">
        <v>73</v>
      </c>
      <c r="E350" s="69"/>
      <c r="F350" s="69" t="s">
        <v>684</v>
      </c>
      <c r="G350" s="69" t="s">
        <v>700</v>
      </c>
      <c r="H350" s="69" t="s">
        <v>691</v>
      </c>
      <c r="I350" s="90">
        <v>43467</v>
      </c>
      <c r="J350" s="90">
        <v>43467</v>
      </c>
      <c r="K350" s="69">
        <v>299</v>
      </c>
      <c r="L350" s="247">
        <v>1044</v>
      </c>
      <c r="M350" s="321" t="s">
        <v>693</v>
      </c>
    </row>
    <row r="351" spans="1:13" s="93" customFormat="1" ht="42" customHeight="1" x14ac:dyDescent="0.25">
      <c r="A351" s="157" t="s">
        <v>679</v>
      </c>
      <c r="B351" s="69">
        <v>1</v>
      </c>
      <c r="C351" s="69">
        <v>15</v>
      </c>
      <c r="D351" s="69">
        <v>85</v>
      </c>
      <c r="E351" s="69"/>
      <c r="F351" s="69" t="s">
        <v>684</v>
      </c>
      <c r="G351" s="69" t="s">
        <v>701</v>
      </c>
      <c r="H351" s="69" t="s">
        <v>702</v>
      </c>
      <c r="I351" s="90">
        <v>43510</v>
      </c>
      <c r="J351" s="90">
        <v>43510</v>
      </c>
      <c r="K351" s="69" t="s">
        <v>703</v>
      </c>
      <c r="L351" s="247">
        <v>4999.99</v>
      </c>
      <c r="M351" s="321" t="s">
        <v>693</v>
      </c>
    </row>
    <row r="352" spans="1:13" s="93" customFormat="1" ht="19.5" customHeight="1" x14ac:dyDescent="0.25">
      <c r="A352" s="157"/>
      <c r="B352" s="69"/>
      <c r="C352" s="69"/>
      <c r="D352" s="69"/>
      <c r="E352" s="69"/>
      <c r="F352" s="69"/>
      <c r="G352" s="69"/>
      <c r="H352" s="69"/>
      <c r="I352" s="90"/>
      <c r="J352" s="90"/>
      <c r="K352" s="69"/>
      <c r="L352" s="247"/>
      <c r="M352" s="321"/>
    </row>
    <row r="353" spans="1:16" s="74" customFormat="1" ht="19.5" customHeight="1" thickBot="1" x14ac:dyDescent="0.3">
      <c r="A353" s="554" t="s">
        <v>641</v>
      </c>
      <c r="B353" s="555"/>
      <c r="C353" s="555"/>
      <c r="D353" s="555"/>
      <c r="E353" s="555"/>
      <c r="F353" s="555"/>
      <c r="G353" s="555"/>
      <c r="H353" s="555"/>
      <c r="I353" s="555"/>
      <c r="J353" s="555"/>
      <c r="K353" s="556"/>
      <c r="L353" s="314">
        <f>SUM(L354:L362)</f>
        <v>0</v>
      </c>
      <c r="M353" s="96"/>
      <c r="P353" s="97"/>
    </row>
    <row r="354" spans="1:16" s="74" customFormat="1" ht="19.5" customHeight="1" x14ac:dyDescent="0.25">
      <c r="A354" s="224"/>
      <c r="B354" s="99"/>
      <c r="C354" s="100"/>
      <c r="D354" s="101"/>
      <c r="E354" s="102"/>
      <c r="F354" s="103"/>
      <c r="G354" s="143"/>
      <c r="H354" s="96"/>
      <c r="I354" s="105"/>
      <c r="J354" s="105"/>
      <c r="K354" s="108"/>
      <c r="L354" s="228"/>
      <c r="M354" s="103"/>
      <c r="P354" s="97"/>
    </row>
    <row r="355" spans="1:16" s="74" customFormat="1" ht="19.5" customHeight="1" x14ac:dyDescent="0.25">
      <c r="A355" s="224"/>
      <c r="B355" s="99"/>
      <c r="C355" s="100"/>
      <c r="D355" s="100"/>
      <c r="E355" s="108"/>
      <c r="F355" s="103"/>
      <c r="G355" s="144"/>
      <c r="H355" s="103"/>
      <c r="I355" s="145"/>
      <c r="J355" s="145"/>
      <c r="K355" s="108"/>
      <c r="L355" s="228"/>
      <c r="M355" s="96"/>
      <c r="P355" s="97"/>
    </row>
    <row r="356" spans="1:16" s="74" customFormat="1" ht="19.5" customHeight="1" x14ac:dyDescent="0.25">
      <c r="A356" s="224"/>
      <c r="B356" s="99"/>
      <c r="C356" s="100"/>
      <c r="D356" s="100"/>
      <c r="E356" s="108"/>
      <c r="F356" s="103"/>
      <c r="G356" s="144"/>
      <c r="H356" s="103"/>
      <c r="I356" s="145"/>
      <c r="J356" s="145"/>
      <c r="K356" s="108"/>
      <c r="L356" s="228"/>
      <c r="M356" s="96"/>
      <c r="P356" s="97"/>
    </row>
    <row r="357" spans="1:16" s="74" customFormat="1" ht="19.5" customHeight="1" x14ac:dyDescent="0.25">
      <c r="A357" s="224"/>
      <c r="B357" s="99"/>
      <c r="C357" s="100"/>
      <c r="D357" s="100"/>
      <c r="E357" s="108"/>
      <c r="F357" s="103"/>
      <c r="G357" s="144"/>
      <c r="H357" s="103"/>
      <c r="I357" s="145"/>
      <c r="J357" s="145"/>
      <c r="K357" s="108"/>
      <c r="L357" s="228"/>
      <c r="M357" s="96"/>
      <c r="P357" s="97"/>
    </row>
    <row r="358" spans="1:16" s="74" customFormat="1" ht="19.5" customHeight="1" x14ac:dyDescent="0.25">
      <c r="A358" s="224"/>
      <c r="B358" s="99"/>
      <c r="C358" s="100"/>
      <c r="D358" s="100"/>
      <c r="E358" s="108"/>
      <c r="F358" s="103"/>
      <c r="G358" s="144"/>
      <c r="H358" s="103"/>
      <c r="I358" s="145"/>
      <c r="J358" s="145"/>
      <c r="K358" s="108"/>
      <c r="L358" s="228"/>
      <c r="M358" s="96"/>
      <c r="P358" s="97"/>
    </row>
    <row r="359" spans="1:16" s="74" customFormat="1" ht="19.5" customHeight="1" x14ac:dyDescent="0.25">
      <c r="A359" s="224"/>
      <c r="B359" s="99"/>
      <c r="C359" s="100"/>
      <c r="D359" s="100"/>
      <c r="E359" s="108"/>
      <c r="F359" s="103"/>
      <c r="G359" s="144"/>
      <c r="H359" s="103"/>
      <c r="I359" s="145"/>
      <c r="J359" s="145"/>
      <c r="K359" s="108"/>
      <c r="L359" s="228"/>
      <c r="M359" s="96"/>
      <c r="P359" s="97"/>
    </row>
    <row r="360" spans="1:16" s="74" customFormat="1" ht="19.5" customHeight="1" x14ac:dyDescent="0.25">
      <c r="A360" s="224"/>
      <c r="B360" s="99"/>
      <c r="C360" s="100"/>
      <c r="D360" s="100"/>
      <c r="E360" s="108"/>
      <c r="F360" s="103"/>
      <c r="G360" s="144"/>
      <c r="H360" s="103"/>
      <c r="I360" s="145"/>
      <c r="J360" s="145"/>
      <c r="K360" s="108"/>
      <c r="L360" s="228"/>
      <c r="M360" s="96"/>
      <c r="P360" s="97"/>
    </row>
    <row r="361" spans="1:16" s="74" customFormat="1" ht="19.5" customHeight="1" x14ac:dyDescent="0.25">
      <c r="A361" s="224"/>
      <c r="B361" s="99"/>
      <c r="C361" s="100"/>
      <c r="D361" s="100"/>
      <c r="E361" s="108"/>
      <c r="F361" s="103"/>
      <c r="G361" s="144"/>
      <c r="H361" s="103"/>
      <c r="I361" s="145"/>
      <c r="J361" s="145"/>
      <c r="K361" s="108"/>
      <c r="L361" s="228"/>
      <c r="M361" s="96"/>
      <c r="P361" s="97"/>
    </row>
    <row r="362" spans="1:16" s="74" customFormat="1" ht="19.5" customHeight="1" x14ac:dyDescent="0.25">
      <c r="A362" s="224"/>
      <c r="B362" s="99"/>
      <c r="C362" s="100"/>
      <c r="D362" s="100"/>
      <c r="E362" s="108"/>
      <c r="F362" s="103"/>
      <c r="G362" s="144"/>
      <c r="H362" s="103"/>
      <c r="I362" s="145"/>
      <c r="J362" s="145"/>
      <c r="K362" s="108"/>
      <c r="L362" s="228"/>
      <c r="M362" s="96"/>
      <c r="P362" s="97"/>
    </row>
    <row r="363" spans="1:16" s="74" customFormat="1" ht="19.5" customHeight="1" thickBot="1" x14ac:dyDescent="0.3">
      <c r="A363" s="554" t="s">
        <v>643</v>
      </c>
      <c r="B363" s="555"/>
      <c r="C363" s="555"/>
      <c r="D363" s="555"/>
      <c r="E363" s="555"/>
      <c r="F363" s="555"/>
      <c r="G363" s="555"/>
      <c r="H363" s="555"/>
      <c r="I363" s="555"/>
      <c r="J363" s="555"/>
      <c r="K363" s="556"/>
      <c r="L363" s="288">
        <f>SUM(L364:L372)</f>
        <v>0</v>
      </c>
      <c r="M363" s="96"/>
      <c r="P363" s="97"/>
    </row>
    <row r="364" spans="1:16" s="74" customFormat="1" ht="19.5" customHeight="1" x14ac:dyDescent="0.25">
      <c r="A364" s="69"/>
      <c r="B364" s="99"/>
      <c r="C364" s="100"/>
      <c r="D364" s="101"/>
      <c r="E364" s="102"/>
      <c r="F364" s="103"/>
      <c r="G364" s="143"/>
      <c r="H364" s="96"/>
      <c r="I364" s="105"/>
      <c r="J364" s="105"/>
      <c r="K364" s="108"/>
      <c r="L364" s="247"/>
      <c r="M364" s="103"/>
      <c r="P364" s="97"/>
    </row>
    <row r="365" spans="1:16" s="74" customFormat="1" ht="19.5" customHeight="1" x14ac:dyDescent="0.25">
      <c r="A365" s="69"/>
      <c r="B365" s="99"/>
      <c r="C365" s="100"/>
      <c r="D365" s="100"/>
      <c r="E365" s="108"/>
      <c r="F365" s="103"/>
      <c r="G365" s="144"/>
      <c r="H365" s="103"/>
      <c r="I365" s="145"/>
      <c r="J365" s="145"/>
      <c r="K365" s="108"/>
      <c r="L365" s="247"/>
      <c r="M365" s="103"/>
      <c r="P365" s="97"/>
    </row>
    <row r="366" spans="1:16" s="74" customFormat="1" ht="19.5" customHeight="1" x14ac:dyDescent="0.25">
      <c r="A366" s="69"/>
      <c r="B366" s="99"/>
      <c r="C366" s="100"/>
      <c r="D366" s="100"/>
      <c r="E366" s="108"/>
      <c r="F366" s="103"/>
      <c r="G366" s="144"/>
      <c r="H366" s="103"/>
      <c r="I366" s="145"/>
      <c r="J366" s="145"/>
      <c r="K366" s="108"/>
      <c r="L366" s="247"/>
      <c r="M366" s="103"/>
      <c r="P366" s="97"/>
    </row>
    <row r="367" spans="1:16" s="74" customFormat="1" ht="19.5" customHeight="1" x14ac:dyDescent="0.25">
      <c r="A367" s="69"/>
      <c r="B367" s="99"/>
      <c r="C367" s="100"/>
      <c r="D367" s="100"/>
      <c r="E367" s="108"/>
      <c r="F367" s="103"/>
      <c r="G367" s="144"/>
      <c r="H367" s="103"/>
      <c r="I367" s="145"/>
      <c r="J367" s="145"/>
      <c r="K367" s="108"/>
      <c r="L367" s="247"/>
      <c r="M367" s="103"/>
      <c r="P367" s="97"/>
    </row>
    <row r="368" spans="1:16" s="74" customFormat="1" ht="19.5" customHeight="1" x14ac:dyDescent="0.25">
      <c r="A368" s="69"/>
      <c r="B368" s="99"/>
      <c r="C368" s="100"/>
      <c r="D368" s="100"/>
      <c r="E368" s="108"/>
      <c r="F368" s="103"/>
      <c r="G368" s="144"/>
      <c r="H368" s="103"/>
      <c r="I368" s="145"/>
      <c r="J368" s="145"/>
      <c r="K368" s="108"/>
      <c r="L368" s="247"/>
      <c r="M368" s="103"/>
      <c r="P368" s="97"/>
    </row>
    <row r="369" spans="1:16" s="74" customFormat="1" ht="19.5" customHeight="1" x14ac:dyDescent="0.25">
      <c r="A369" s="69"/>
      <c r="B369" s="99"/>
      <c r="C369" s="100"/>
      <c r="D369" s="100"/>
      <c r="E369" s="108"/>
      <c r="F369" s="103"/>
      <c r="G369" s="144"/>
      <c r="H369" s="103"/>
      <c r="I369" s="145"/>
      <c r="J369" s="145"/>
      <c r="K369" s="108"/>
      <c r="L369" s="247"/>
      <c r="M369" s="103"/>
      <c r="P369" s="97"/>
    </row>
    <row r="370" spans="1:16" s="74" customFormat="1" ht="19.5" customHeight="1" x14ac:dyDescent="0.25">
      <c r="A370" s="69"/>
      <c r="B370" s="99"/>
      <c r="C370" s="100"/>
      <c r="D370" s="100"/>
      <c r="E370" s="108"/>
      <c r="F370" s="103"/>
      <c r="G370" s="144"/>
      <c r="H370" s="103"/>
      <c r="I370" s="145"/>
      <c r="J370" s="145"/>
      <c r="K370" s="108"/>
      <c r="L370" s="247"/>
      <c r="M370" s="103"/>
      <c r="P370" s="97"/>
    </row>
    <row r="371" spans="1:16" s="74" customFormat="1" ht="19.5" customHeight="1" x14ac:dyDescent="0.25">
      <c r="A371" s="69"/>
      <c r="B371" s="99"/>
      <c r="C371" s="100"/>
      <c r="D371" s="100"/>
      <c r="E371" s="108"/>
      <c r="F371" s="103"/>
      <c r="G371" s="144"/>
      <c r="H371" s="103"/>
      <c r="I371" s="145"/>
      <c r="J371" s="145"/>
      <c r="K371" s="108"/>
      <c r="L371" s="247"/>
      <c r="M371" s="103"/>
      <c r="P371" s="97"/>
    </row>
    <row r="372" spans="1:16" s="74" customFormat="1" ht="19.5" customHeight="1" x14ac:dyDescent="0.25">
      <c r="A372" s="69"/>
      <c r="B372" s="99"/>
      <c r="C372" s="100"/>
      <c r="D372" s="100"/>
      <c r="E372" s="108"/>
      <c r="F372" s="103"/>
      <c r="G372" s="144"/>
      <c r="H372" s="103"/>
      <c r="I372" s="145"/>
      <c r="J372" s="145"/>
      <c r="K372" s="108"/>
      <c r="L372" s="247"/>
      <c r="M372" s="103"/>
      <c r="P372" s="97"/>
    </row>
    <row r="373" spans="1:16" s="74" customFormat="1" ht="19.5" customHeight="1" thickBot="1" x14ac:dyDescent="0.3">
      <c r="A373" s="554" t="s">
        <v>31</v>
      </c>
      <c r="B373" s="555"/>
      <c r="C373" s="555"/>
      <c r="D373" s="555"/>
      <c r="E373" s="555"/>
      <c r="F373" s="555"/>
      <c r="G373" s="555"/>
      <c r="H373" s="555"/>
      <c r="I373" s="555"/>
      <c r="J373" s="555"/>
      <c r="K373" s="556"/>
      <c r="L373" s="288">
        <f>SUM(L374:L379)</f>
        <v>0</v>
      </c>
      <c r="M373" s="96"/>
      <c r="P373" s="97"/>
    </row>
    <row r="374" spans="1:16" s="74" customFormat="1" ht="19.5" customHeight="1" x14ac:dyDescent="0.25">
      <c r="A374" s="69"/>
      <c r="B374" s="99"/>
      <c r="C374" s="100"/>
      <c r="D374" s="100"/>
      <c r="E374" s="108"/>
      <c r="F374" s="103"/>
      <c r="G374" s="144"/>
      <c r="H374" s="103"/>
      <c r="I374" s="145"/>
      <c r="J374" s="145"/>
      <c r="K374" s="108"/>
      <c r="L374" s="247"/>
      <c r="M374" s="103"/>
      <c r="P374" s="97"/>
    </row>
    <row r="375" spans="1:16" s="74" customFormat="1" ht="19.5" customHeight="1" x14ac:dyDescent="0.25">
      <c r="A375" s="69"/>
      <c r="B375" s="99"/>
      <c r="C375" s="100"/>
      <c r="D375" s="100"/>
      <c r="E375" s="108"/>
      <c r="F375" s="103"/>
      <c r="G375" s="144"/>
      <c r="H375" s="103"/>
      <c r="I375" s="145"/>
      <c r="J375" s="145"/>
      <c r="K375" s="108"/>
      <c r="L375" s="247"/>
      <c r="M375" s="103"/>
      <c r="P375" s="97"/>
    </row>
    <row r="376" spans="1:16" s="74" customFormat="1" ht="19.5" customHeight="1" x14ac:dyDescent="0.25">
      <c r="A376" s="69"/>
      <c r="B376" s="99"/>
      <c r="C376" s="100"/>
      <c r="D376" s="100"/>
      <c r="E376" s="108"/>
      <c r="F376" s="103"/>
      <c r="G376" s="144"/>
      <c r="H376" s="103"/>
      <c r="I376" s="145"/>
      <c r="J376" s="145"/>
      <c r="K376" s="108"/>
      <c r="L376" s="228"/>
      <c r="M376" s="103"/>
      <c r="P376" s="97"/>
    </row>
    <row r="377" spans="1:16" s="74" customFormat="1" ht="19.5" customHeight="1" x14ac:dyDescent="0.25">
      <c r="A377" s="69"/>
      <c r="B377" s="99"/>
      <c r="C377" s="100"/>
      <c r="D377" s="100"/>
      <c r="E377" s="108"/>
      <c r="F377" s="103"/>
      <c r="G377" s="144"/>
      <c r="H377" s="103"/>
      <c r="I377" s="145"/>
      <c r="J377" s="145"/>
      <c r="K377" s="108"/>
      <c r="L377" s="228"/>
      <c r="M377" s="103"/>
      <c r="P377" s="97"/>
    </row>
    <row r="378" spans="1:16" s="74" customFormat="1" ht="19.5" customHeight="1" x14ac:dyDescent="0.25">
      <c r="A378" s="69"/>
      <c r="B378" s="99"/>
      <c r="C378" s="100"/>
      <c r="D378" s="100"/>
      <c r="E378" s="108"/>
      <c r="F378" s="103"/>
      <c r="G378" s="144"/>
      <c r="H378" s="103"/>
      <c r="I378" s="145"/>
      <c r="J378" s="145"/>
      <c r="K378" s="108"/>
      <c r="L378" s="228"/>
      <c r="M378" s="103"/>
      <c r="P378" s="97"/>
    </row>
    <row r="379" spans="1:16" s="74" customFormat="1" ht="19.5" customHeight="1" x14ac:dyDescent="0.25">
      <c r="A379" s="69"/>
      <c r="B379" s="99"/>
      <c r="C379" s="100"/>
      <c r="D379" s="100"/>
      <c r="E379" s="108"/>
      <c r="F379" s="103"/>
      <c r="G379" s="144"/>
      <c r="H379" s="103"/>
      <c r="I379" s="145"/>
      <c r="J379" s="145"/>
      <c r="K379" s="108"/>
      <c r="L379" s="247"/>
      <c r="M379" s="103"/>
      <c r="P379" s="97"/>
    </row>
    <row r="380" spans="1:16" s="74" customFormat="1" ht="19.5" customHeight="1" thickBot="1" x14ac:dyDescent="0.3">
      <c r="A380" s="554" t="s">
        <v>32</v>
      </c>
      <c r="B380" s="555"/>
      <c r="C380" s="555"/>
      <c r="D380" s="555"/>
      <c r="E380" s="555"/>
      <c r="F380" s="555"/>
      <c r="G380" s="555"/>
      <c r="H380" s="555"/>
      <c r="I380" s="555"/>
      <c r="J380" s="555"/>
      <c r="K380" s="556"/>
      <c r="L380" s="288">
        <f>SUM(L381:L385)</f>
        <v>0</v>
      </c>
      <c r="M380" s="96"/>
      <c r="P380" s="97"/>
    </row>
    <row r="381" spans="1:16" s="74" customFormat="1" ht="19.5" customHeight="1" x14ac:dyDescent="0.25">
      <c r="A381" s="69"/>
      <c r="B381" s="100"/>
      <c r="C381" s="100"/>
      <c r="D381" s="100"/>
      <c r="E381" s="108"/>
      <c r="F381" s="103"/>
      <c r="G381" s="144"/>
      <c r="H381" s="103"/>
      <c r="I381" s="145"/>
      <c r="J381" s="145"/>
      <c r="K381" s="108"/>
      <c r="L381" s="247"/>
      <c r="M381" s="103"/>
      <c r="P381" s="97"/>
    </row>
    <row r="382" spans="1:16" s="74" customFormat="1" ht="19.5" customHeight="1" x14ac:dyDescent="0.25">
      <c r="A382" s="69"/>
      <c r="B382" s="100"/>
      <c r="C382" s="100"/>
      <c r="D382" s="100"/>
      <c r="E382" s="108"/>
      <c r="F382" s="103"/>
      <c r="G382" s="144"/>
      <c r="H382" s="103"/>
      <c r="I382" s="145"/>
      <c r="J382" s="145"/>
      <c r="K382" s="108"/>
      <c r="L382" s="247"/>
      <c r="M382" s="103"/>
      <c r="P382" s="97"/>
    </row>
    <row r="383" spans="1:16" s="74" customFormat="1" ht="19.5" customHeight="1" x14ac:dyDescent="0.25">
      <c r="A383" s="69"/>
      <c r="B383" s="100"/>
      <c r="C383" s="100"/>
      <c r="D383" s="100"/>
      <c r="E383" s="108"/>
      <c r="F383" s="103"/>
      <c r="G383" s="144"/>
      <c r="H383" s="103"/>
      <c r="I383" s="145"/>
      <c r="J383" s="145"/>
      <c r="K383" s="108"/>
      <c r="L383" s="247"/>
      <c r="M383" s="103"/>
      <c r="P383" s="97"/>
    </row>
    <row r="384" spans="1:16" s="74" customFormat="1" ht="19.5" customHeight="1" x14ac:dyDescent="0.25">
      <c r="A384" s="69"/>
      <c r="B384" s="100"/>
      <c r="C384" s="100"/>
      <c r="D384" s="100"/>
      <c r="E384" s="108"/>
      <c r="F384" s="103"/>
      <c r="G384" s="144"/>
      <c r="H384" s="103"/>
      <c r="I384" s="145"/>
      <c r="J384" s="145"/>
      <c r="K384" s="108"/>
      <c r="L384" s="247"/>
      <c r="M384" s="103"/>
      <c r="P384" s="97"/>
    </row>
    <row r="385" spans="1:16" s="74" customFormat="1" ht="19.5" customHeight="1" x14ac:dyDescent="0.25">
      <c r="A385" s="69"/>
      <c r="B385" s="100"/>
      <c r="C385" s="100"/>
      <c r="D385" s="100"/>
      <c r="E385" s="108"/>
      <c r="F385" s="103"/>
      <c r="G385" s="144"/>
      <c r="H385" s="103"/>
      <c r="I385" s="145"/>
      <c r="J385" s="145"/>
      <c r="K385" s="108"/>
      <c r="L385" s="247"/>
      <c r="M385" s="103"/>
      <c r="P385" s="97"/>
    </row>
    <row r="386" spans="1:16" s="74" customFormat="1" ht="19.5" customHeight="1" thickBot="1" x14ac:dyDescent="0.3">
      <c r="A386" s="554" t="s">
        <v>33</v>
      </c>
      <c r="B386" s="555"/>
      <c r="C386" s="555"/>
      <c r="D386" s="555"/>
      <c r="E386" s="555"/>
      <c r="F386" s="555"/>
      <c r="G386" s="555"/>
      <c r="H386" s="555"/>
      <c r="I386" s="555"/>
      <c r="J386" s="555"/>
      <c r="K386" s="556"/>
      <c r="L386" s="288">
        <f>SUM(L387:L388)</f>
        <v>0</v>
      </c>
      <c r="M386" s="96"/>
      <c r="P386" s="97"/>
    </row>
    <row r="387" spans="1:16" s="74" customFormat="1" ht="19.5" customHeight="1" x14ac:dyDescent="0.25">
      <c r="A387" s="69"/>
      <c r="B387" s="100"/>
      <c r="C387" s="100"/>
      <c r="D387" s="100"/>
      <c r="E387" s="108"/>
      <c r="F387" s="103"/>
      <c r="G387" s="144"/>
      <c r="H387" s="103"/>
      <c r="I387" s="145"/>
      <c r="J387" s="145"/>
      <c r="K387" s="108"/>
      <c r="L387" s="247"/>
      <c r="M387" s="103"/>
      <c r="P387" s="97"/>
    </row>
    <row r="388" spans="1:16" s="74" customFormat="1" ht="19.5" customHeight="1" x14ac:dyDescent="0.25">
      <c r="A388" s="69"/>
      <c r="B388" s="100"/>
      <c r="C388" s="100"/>
      <c r="D388" s="100"/>
      <c r="E388" s="108"/>
      <c r="F388" s="103"/>
      <c r="G388" s="144"/>
      <c r="H388" s="103"/>
      <c r="I388" s="145"/>
      <c r="J388" s="145"/>
      <c r="K388" s="108"/>
      <c r="L388" s="247"/>
      <c r="M388" s="103"/>
      <c r="P388" s="97"/>
    </row>
    <row r="389" spans="1:16" s="74" customFormat="1" ht="19.5" customHeight="1" thickBot="1" x14ac:dyDescent="0.3">
      <c r="A389" s="554" t="s">
        <v>61</v>
      </c>
      <c r="B389" s="555"/>
      <c r="C389" s="555"/>
      <c r="D389" s="555"/>
      <c r="E389" s="555"/>
      <c r="F389" s="555"/>
      <c r="G389" s="555"/>
      <c r="H389" s="555"/>
      <c r="I389" s="555"/>
      <c r="J389" s="555"/>
      <c r="K389" s="556"/>
      <c r="L389" s="288">
        <f>SUM(L390:L392)</f>
        <v>0</v>
      </c>
      <c r="M389" s="96"/>
      <c r="P389" s="97"/>
    </row>
    <row r="390" spans="1:16" s="74" customFormat="1" ht="19.5" customHeight="1" x14ac:dyDescent="0.25">
      <c r="A390" s="69"/>
      <c r="B390" s="100"/>
      <c r="C390" s="100"/>
      <c r="D390" s="100"/>
      <c r="E390" s="108"/>
      <c r="F390" s="103"/>
      <c r="G390" s="144"/>
      <c r="H390" s="103"/>
      <c r="I390" s="145"/>
      <c r="J390" s="145"/>
      <c r="K390" s="108"/>
      <c r="L390" s="247"/>
      <c r="M390" s="103"/>
      <c r="P390" s="97"/>
    </row>
    <row r="391" spans="1:16" s="74" customFormat="1" ht="19.5" customHeight="1" x14ac:dyDescent="0.25">
      <c r="A391" s="69"/>
      <c r="B391" s="99"/>
      <c r="C391" s="100"/>
      <c r="D391" s="100"/>
      <c r="E391" s="108"/>
      <c r="F391" s="103"/>
      <c r="G391" s="144"/>
      <c r="H391" s="103"/>
      <c r="I391" s="145"/>
      <c r="J391" s="145"/>
      <c r="K391" s="108"/>
      <c r="L391" s="247"/>
      <c r="M391" s="103"/>
      <c r="P391" s="97"/>
    </row>
    <row r="392" spans="1:16" s="74" customFormat="1" ht="19.5" customHeight="1" x14ac:dyDescent="0.25">
      <c r="A392" s="69"/>
      <c r="B392" s="99"/>
      <c r="C392" s="100"/>
      <c r="D392" s="100"/>
      <c r="E392" s="108"/>
      <c r="F392" s="103"/>
      <c r="G392" s="150"/>
      <c r="H392" s="103"/>
      <c r="I392" s="145"/>
      <c r="J392" s="145"/>
      <c r="K392" s="108"/>
      <c r="L392" s="228"/>
      <c r="M392" s="103"/>
      <c r="P392" s="97"/>
    </row>
    <row r="393" spans="1:16" s="74" customFormat="1" ht="19.5" customHeight="1" thickBot="1" x14ac:dyDescent="0.3">
      <c r="A393" s="116" t="s">
        <v>34</v>
      </c>
      <c r="B393" s="113"/>
      <c r="C393" s="114"/>
      <c r="D393" s="115"/>
      <c r="E393" s="116"/>
      <c r="F393" s="117"/>
      <c r="G393" s="118"/>
      <c r="H393" s="117"/>
      <c r="I393" s="119"/>
      <c r="J393" s="119"/>
      <c r="K393" s="119"/>
      <c r="L393" s="229">
        <f>L347+L353+L363+L373+L380+L386+L389</f>
        <v>9639.99</v>
      </c>
      <c r="M393" s="204"/>
    </row>
    <row r="394" spans="1:16" s="74" customFormat="1" ht="19.5" customHeight="1" x14ac:dyDescent="0.25">
      <c r="A394" s="276"/>
      <c r="B394" s="123"/>
      <c r="C394" s="124"/>
      <c r="D394" s="277"/>
      <c r="E394" s="276"/>
      <c r="F394" s="123"/>
      <c r="G394" s="276"/>
      <c r="H394" s="123"/>
      <c r="I394" s="277"/>
      <c r="J394" s="277"/>
      <c r="K394" s="277"/>
      <c r="L394" s="230"/>
      <c r="M394" s="205"/>
    </row>
    <row r="395" spans="1:16" s="82" customFormat="1" ht="19.5" customHeight="1" x14ac:dyDescent="0.25">
      <c r="A395" s="558" t="s">
        <v>18</v>
      </c>
      <c r="B395" s="558"/>
      <c r="C395" s="558"/>
      <c r="D395" s="558"/>
      <c r="E395" s="558"/>
      <c r="F395" s="558"/>
      <c r="G395" s="560" t="s">
        <v>19</v>
      </c>
      <c r="H395" s="560"/>
      <c r="I395" s="128"/>
      <c r="J395" s="128"/>
      <c r="K395" s="128"/>
      <c r="L395" s="550" t="s">
        <v>20</v>
      </c>
      <c r="M395" s="550"/>
    </row>
    <row r="396" spans="1:16" s="82" customFormat="1" ht="19.5" customHeight="1" x14ac:dyDescent="0.25">
      <c r="B396" s="83"/>
      <c r="C396" s="84"/>
      <c r="D396" s="502"/>
      <c r="E396" s="122"/>
      <c r="F396" s="130"/>
      <c r="G396" s="131"/>
      <c r="H396" s="130"/>
      <c r="K396" s="200"/>
      <c r="L396" s="231"/>
      <c r="M396" s="130"/>
    </row>
    <row r="397" spans="1:16" s="82" customFormat="1" ht="15" customHeight="1" x14ac:dyDescent="0.25">
      <c r="A397" s="558" t="s">
        <v>1246</v>
      </c>
      <c r="B397" s="558"/>
      <c r="C397" s="558"/>
      <c r="D397" s="558"/>
      <c r="E397" s="558"/>
      <c r="F397" s="558"/>
      <c r="G397" s="559" t="s">
        <v>36</v>
      </c>
      <c r="H397" s="559"/>
      <c r="I397" s="279"/>
      <c r="J397" s="279"/>
      <c r="L397" s="559" t="s">
        <v>37</v>
      </c>
      <c r="M397" s="559"/>
    </row>
    <row r="398" spans="1:16" s="82" customFormat="1" ht="11.25" customHeight="1" x14ac:dyDescent="0.25">
      <c r="A398" s="558" t="s">
        <v>1247</v>
      </c>
      <c r="B398" s="558"/>
      <c r="C398" s="558"/>
      <c r="D398" s="558"/>
      <c r="E398" s="558"/>
      <c r="F398" s="558"/>
      <c r="G398" s="550" t="s">
        <v>39</v>
      </c>
      <c r="H398" s="550"/>
      <c r="I398" s="278"/>
      <c r="J398" s="278"/>
      <c r="L398" s="550" t="s">
        <v>40</v>
      </c>
      <c r="M398" s="550"/>
    </row>
    <row r="399" spans="1:16" ht="15.75" customHeight="1" x14ac:dyDescent="0.15">
      <c r="A399" s="557" t="s">
        <v>14</v>
      </c>
      <c r="B399" s="557"/>
      <c r="C399" s="557"/>
      <c r="D399" s="557"/>
      <c r="E399" s="557"/>
      <c r="F399" s="194"/>
      <c r="G399" s="196"/>
      <c r="H399" s="291"/>
      <c r="I399" s="196"/>
      <c r="J399" s="196"/>
      <c r="K399" s="198"/>
      <c r="L399" s="196"/>
      <c r="M399" s="215"/>
    </row>
    <row r="400" spans="1:16" ht="19.5" customHeight="1" x14ac:dyDescent="0.15">
      <c r="A400" s="218" t="s">
        <v>556</v>
      </c>
      <c r="B400" s="218"/>
      <c r="C400" s="219"/>
      <c r="D400" s="220"/>
      <c r="E400" s="245" t="s">
        <v>557</v>
      </c>
      <c r="F400" s="218"/>
      <c r="G400" s="220" t="s">
        <v>496</v>
      </c>
      <c r="H400" s="290" t="s">
        <v>558</v>
      </c>
      <c r="I400" s="218" t="s">
        <v>559</v>
      </c>
      <c r="J400" s="218"/>
      <c r="K400" s="249"/>
      <c r="L400" s="221"/>
      <c r="M400" s="297" t="s">
        <v>560</v>
      </c>
    </row>
    <row r="401" spans="1:16" ht="8.25" customHeight="1" x14ac:dyDescent="0.15">
      <c r="A401" s="193"/>
      <c r="B401" s="194"/>
      <c r="C401" s="195"/>
      <c r="D401" s="196"/>
      <c r="E401" s="197"/>
      <c r="F401" s="197"/>
      <c r="G401" s="196"/>
      <c r="H401" s="283"/>
      <c r="I401" s="197"/>
      <c r="J401" s="197"/>
      <c r="K401" s="198"/>
      <c r="L401" s="197"/>
      <c r="M401" s="215"/>
    </row>
    <row r="402" spans="1:16" s="88" customFormat="1" ht="44.25" customHeight="1" x14ac:dyDescent="0.25">
      <c r="A402" s="33" t="s">
        <v>2</v>
      </c>
      <c r="B402" s="9" t="s">
        <v>3</v>
      </c>
      <c r="C402" s="85" t="s">
        <v>4</v>
      </c>
      <c r="D402" s="9" t="s">
        <v>5</v>
      </c>
      <c r="E402" s="9" t="s">
        <v>6</v>
      </c>
      <c r="F402" s="9" t="s">
        <v>7</v>
      </c>
      <c r="G402" s="9" t="s">
        <v>8</v>
      </c>
      <c r="H402" s="9" t="s">
        <v>9</v>
      </c>
      <c r="I402" s="9" t="s">
        <v>22</v>
      </c>
      <c r="J402" s="9" t="s">
        <v>10</v>
      </c>
      <c r="K402" s="9" t="s">
        <v>11</v>
      </c>
      <c r="L402" s="222" t="s">
        <v>12</v>
      </c>
      <c r="M402" s="9" t="s">
        <v>13</v>
      </c>
    </row>
    <row r="403" spans="1:16" s="74" customFormat="1" ht="19.5" customHeight="1" thickBot="1" x14ac:dyDescent="0.3">
      <c r="A403" s="551" t="s">
        <v>21</v>
      </c>
      <c r="B403" s="552"/>
      <c r="C403" s="552"/>
      <c r="D403" s="552"/>
      <c r="E403" s="552"/>
      <c r="F403" s="552"/>
      <c r="G403" s="552"/>
      <c r="H403" s="552"/>
      <c r="I403" s="552"/>
      <c r="J403" s="552"/>
      <c r="K403" s="553"/>
      <c r="L403" s="314">
        <f>SUM(L404:L405)</f>
        <v>2668</v>
      </c>
      <c r="M403" s="89"/>
    </row>
    <row r="404" spans="1:16" s="93" customFormat="1" ht="19.5" customHeight="1" x14ac:dyDescent="0.25">
      <c r="A404" s="157" t="s">
        <v>679</v>
      </c>
      <c r="B404" s="69">
        <v>1</v>
      </c>
      <c r="C404" s="69">
        <v>11</v>
      </c>
      <c r="D404" s="69">
        <v>70</v>
      </c>
      <c r="E404" s="69"/>
      <c r="F404" s="69" t="s">
        <v>684</v>
      </c>
      <c r="G404" s="69" t="s">
        <v>690</v>
      </c>
      <c r="H404" s="69" t="s">
        <v>691</v>
      </c>
      <c r="I404" s="90">
        <v>43467</v>
      </c>
      <c r="J404" s="90">
        <v>43467</v>
      </c>
      <c r="K404" s="69" t="s">
        <v>692</v>
      </c>
      <c r="L404" s="247">
        <v>1856</v>
      </c>
      <c r="M404" s="69" t="s">
        <v>693</v>
      </c>
    </row>
    <row r="405" spans="1:16" s="93" customFormat="1" ht="19.5" customHeight="1" x14ac:dyDescent="0.25">
      <c r="A405" s="157" t="s">
        <v>679</v>
      </c>
      <c r="B405" s="69">
        <v>1</v>
      </c>
      <c r="C405" s="69">
        <v>11</v>
      </c>
      <c r="D405" s="69">
        <v>71</v>
      </c>
      <c r="E405" s="69"/>
      <c r="F405" s="69" t="s">
        <v>684</v>
      </c>
      <c r="G405" s="69" t="s">
        <v>696</v>
      </c>
      <c r="H405" s="69" t="s">
        <v>691</v>
      </c>
      <c r="I405" s="90">
        <v>43467</v>
      </c>
      <c r="J405" s="90">
        <v>43467</v>
      </c>
      <c r="K405" s="69" t="s">
        <v>697</v>
      </c>
      <c r="L405" s="247">
        <v>812</v>
      </c>
      <c r="M405" s="321" t="s">
        <v>693</v>
      </c>
    </row>
    <row r="406" spans="1:16" s="74" customFormat="1" ht="19.5" customHeight="1" x14ac:dyDescent="0.25">
      <c r="A406" s="561" t="s">
        <v>60</v>
      </c>
      <c r="B406" s="562"/>
      <c r="C406" s="562"/>
      <c r="D406" s="562"/>
      <c r="E406" s="562"/>
      <c r="F406" s="562"/>
      <c r="G406" s="562"/>
      <c r="H406" s="562"/>
      <c r="I406" s="562"/>
      <c r="J406" s="562"/>
      <c r="K406" s="563"/>
      <c r="L406" s="334">
        <f>SUM(L407:L412)</f>
        <v>4313.01</v>
      </c>
      <c r="M406" s="96"/>
      <c r="P406" s="97"/>
    </row>
    <row r="407" spans="1:16" s="74" customFormat="1" ht="19.5" customHeight="1" x14ac:dyDescent="0.25">
      <c r="A407" s="157" t="s">
        <v>720</v>
      </c>
      <c r="B407" s="99">
        <v>3</v>
      </c>
      <c r="C407" s="100">
        <v>5</v>
      </c>
      <c r="D407" s="100">
        <v>125</v>
      </c>
      <c r="E407" s="108"/>
      <c r="F407" s="103" t="s">
        <v>684</v>
      </c>
      <c r="G407" s="144" t="s">
        <v>895</v>
      </c>
      <c r="H407" s="103" t="s">
        <v>896</v>
      </c>
      <c r="I407" s="145">
        <v>43479</v>
      </c>
      <c r="J407" s="145">
        <v>43479</v>
      </c>
      <c r="K407" s="108">
        <v>148</v>
      </c>
      <c r="L407" s="247">
        <v>2900</v>
      </c>
      <c r="M407" s="103" t="s">
        <v>693</v>
      </c>
      <c r="P407" s="97"/>
    </row>
    <row r="408" spans="1:16" s="74" customFormat="1" ht="19.5" customHeight="1" x14ac:dyDescent="0.25">
      <c r="A408" s="157" t="s">
        <v>720</v>
      </c>
      <c r="B408" s="99">
        <v>3</v>
      </c>
      <c r="C408" s="100">
        <v>5</v>
      </c>
      <c r="D408" s="100">
        <v>121</v>
      </c>
      <c r="E408" s="108"/>
      <c r="F408" s="103" t="s">
        <v>680</v>
      </c>
      <c r="G408" s="144" t="s">
        <v>916</v>
      </c>
      <c r="H408" s="103" t="s">
        <v>717</v>
      </c>
      <c r="I408" s="145">
        <v>43479</v>
      </c>
      <c r="J408" s="145">
        <v>43479</v>
      </c>
      <c r="K408" s="108">
        <v>720</v>
      </c>
      <c r="L408" s="247">
        <v>850</v>
      </c>
      <c r="M408" s="96" t="s">
        <v>693</v>
      </c>
      <c r="P408" s="97"/>
    </row>
    <row r="409" spans="1:16" s="74" customFormat="1" ht="19.5" customHeight="1" x14ac:dyDescent="0.25">
      <c r="A409" s="157" t="s">
        <v>720</v>
      </c>
      <c r="B409" s="99">
        <v>3</v>
      </c>
      <c r="C409" s="100">
        <v>12</v>
      </c>
      <c r="D409" s="100">
        <v>144</v>
      </c>
      <c r="E409" s="108"/>
      <c r="F409" s="103" t="s">
        <v>680</v>
      </c>
      <c r="G409" s="144" t="s">
        <v>1025</v>
      </c>
      <c r="H409" s="103" t="s">
        <v>717</v>
      </c>
      <c r="I409" s="145">
        <v>43479</v>
      </c>
      <c r="J409" s="145">
        <v>43479</v>
      </c>
      <c r="K409" s="108">
        <v>724</v>
      </c>
      <c r="L409" s="247">
        <v>563.01</v>
      </c>
      <c r="M409" s="96" t="s">
        <v>693</v>
      </c>
      <c r="P409" s="97"/>
    </row>
    <row r="410" spans="1:16" s="74" customFormat="1" ht="19.5" customHeight="1" x14ac:dyDescent="0.25">
      <c r="A410" s="157"/>
      <c r="B410" s="99"/>
      <c r="C410" s="100"/>
      <c r="D410" s="100"/>
      <c r="E410" s="108"/>
      <c r="F410" s="103"/>
      <c r="G410" s="144"/>
      <c r="H410" s="103"/>
      <c r="I410" s="145"/>
      <c r="J410" s="145"/>
      <c r="K410" s="108"/>
      <c r="L410" s="228"/>
      <c r="M410" s="96"/>
      <c r="P410" s="97"/>
    </row>
    <row r="411" spans="1:16" s="74" customFormat="1" ht="19.5" customHeight="1" x14ac:dyDescent="0.25">
      <c r="A411" s="157"/>
      <c r="B411" s="99"/>
      <c r="C411" s="100"/>
      <c r="D411" s="100"/>
      <c r="E411" s="108"/>
      <c r="F411" s="103"/>
      <c r="G411" s="144"/>
      <c r="H411" s="103"/>
      <c r="I411" s="145"/>
      <c r="J411" s="145"/>
      <c r="K411" s="108"/>
      <c r="L411" s="228"/>
      <c r="M411" s="96"/>
      <c r="P411" s="97"/>
    </row>
    <row r="412" spans="1:16" s="74" customFormat="1" ht="19.5" customHeight="1" x14ac:dyDescent="0.25">
      <c r="A412" s="100"/>
      <c r="B412" s="99"/>
      <c r="C412" s="100"/>
      <c r="D412" s="100"/>
      <c r="E412" s="108"/>
      <c r="F412" s="103"/>
      <c r="G412" s="150"/>
      <c r="H412" s="103"/>
      <c r="I412" s="145"/>
      <c r="J412" s="145"/>
      <c r="K412" s="108"/>
      <c r="L412" s="228"/>
      <c r="M412" s="96"/>
      <c r="P412" s="97"/>
    </row>
    <row r="413" spans="1:16" s="74" customFormat="1" ht="19.5" customHeight="1" x14ac:dyDescent="0.25">
      <c r="A413" s="561" t="s">
        <v>641</v>
      </c>
      <c r="B413" s="562"/>
      <c r="C413" s="562"/>
      <c r="D413" s="562"/>
      <c r="E413" s="562"/>
      <c r="F413" s="562"/>
      <c r="G413" s="562"/>
      <c r="H413" s="562"/>
      <c r="I413" s="562"/>
      <c r="J413" s="562"/>
      <c r="K413" s="563"/>
      <c r="L413" s="334">
        <f>SUM(L414:L415)</f>
        <v>0</v>
      </c>
      <c r="M413" s="89"/>
      <c r="P413" s="97"/>
    </row>
    <row r="414" spans="1:16" s="74" customFormat="1" ht="19.5" customHeight="1" x14ac:dyDescent="0.25">
      <c r="A414" s="157"/>
      <c r="B414" s="99"/>
      <c r="C414" s="100"/>
      <c r="D414" s="100"/>
      <c r="E414" s="108"/>
      <c r="F414" s="103"/>
      <c r="G414" s="144"/>
      <c r="H414" s="103"/>
      <c r="I414" s="145"/>
      <c r="J414" s="145"/>
      <c r="K414" s="108"/>
      <c r="L414" s="228"/>
      <c r="M414" s="103"/>
      <c r="P414" s="97"/>
    </row>
    <row r="415" spans="1:16" s="74" customFormat="1" ht="19.5" customHeight="1" x14ac:dyDescent="0.25">
      <c r="A415" s="157"/>
      <c r="B415" s="99"/>
      <c r="C415" s="100"/>
      <c r="D415" s="100"/>
      <c r="E415" s="108"/>
      <c r="F415" s="103"/>
      <c r="G415" s="144"/>
      <c r="H415" s="103"/>
      <c r="I415" s="145"/>
      <c r="J415" s="145"/>
      <c r="K415" s="108"/>
      <c r="L415" s="228"/>
      <c r="M415" s="103"/>
      <c r="P415" s="97"/>
    </row>
    <row r="416" spans="1:16" s="74" customFormat="1" ht="19.5" customHeight="1" x14ac:dyDescent="0.25">
      <c r="A416" s="561" t="s">
        <v>30</v>
      </c>
      <c r="B416" s="562"/>
      <c r="C416" s="562"/>
      <c r="D416" s="562"/>
      <c r="E416" s="562"/>
      <c r="F416" s="562"/>
      <c r="G416" s="562"/>
      <c r="H416" s="562"/>
      <c r="I416" s="562"/>
      <c r="J416" s="562"/>
      <c r="K416" s="563"/>
      <c r="L416" s="303">
        <f>SUM(L417:L418)</f>
        <v>0</v>
      </c>
      <c r="M416" s="89"/>
      <c r="P416" s="97"/>
    </row>
    <row r="417" spans="1:16" s="74" customFormat="1" ht="19.5" customHeight="1" x14ac:dyDescent="0.25">
      <c r="A417" s="157"/>
      <c r="B417" s="99"/>
      <c r="C417" s="100"/>
      <c r="D417" s="100"/>
      <c r="E417" s="108"/>
      <c r="F417" s="103"/>
      <c r="G417" s="144"/>
      <c r="H417" s="103"/>
      <c r="I417" s="145"/>
      <c r="J417" s="145"/>
      <c r="K417" s="108"/>
      <c r="L417" s="247"/>
      <c r="M417" s="103"/>
      <c r="P417" s="97"/>
    </row>
    <row r="418" spans="1:16" s="74" customFormat="1" ht="19.5" customHeight="1" x14ac:dyDescent="0.25">
      <c r="A418" s="157"/>
      <c r="B418" s="99"/>
      <c r="C418" s="100"/>
      <c r="D418" s="100"/>
      <c r="E418" s="108"/>
      <c r="F418" s="103"/>
      <c r="G418" s="150"/>
      <c r="H418" s="103"/>
      <c r="I418" s="145"/>
      <c r="J418" s="145"/>
      <c r="K418" s="108"/>
      <c r="L418" s="247"/>
      <c r="M418" s="103"/>
      <c r="P418" s="97"/>
    </row>
    <row r="419" spans="1:16" s="74" customFormat="1" ht="19.5" customHeight="1" x14ac:dyDescent="0.25">
      <c r="A419" s="227"/>
      <c r="B419" s="99"/>
      <c r="C419" s="100"/>
      <c r="D419" s="100"/>
      <c r="E419" s="108"/>
      <c r="F419" s="103"/>
      <c r="G419" s="150"/>
      <c r="H419" s="103"/>
      <c r="I419" s="145"/>
      <c r="J419" s="145"/>
      <c r="K419" s="108"/>
      <c r="L419" s="228"/>
      <c r="M419" s="103"/>
      <c r="P419" s="97"/>
    </row>
    <row r="420" spans="1:16" s="74" customFormat="1" ht="19.5" customHeight="1" x14ac:dyDescent="0.25">
      <c r="A420" s="227"/>
      <c r="B420" s="99"/>
      <c r="C420" s="100"/>
      <c r="D420" s="100"/>
      <c r="E420" s="108"/>
      <c r="F420" s="103"/>
      <c r="G420" s="150"/>
      <c r="H420" s="103"/>
      <c r="I420" s="145"/>
      <c r="J420" s="145"/>
      <c r="K420" s="108"/>
      <c r="L420" s="228"/>
      <c r="M420" s="103"/>
      <c r="P420" s="97"/>
    </row>
    <row r="421" spans="1:16" s="74" customFormat="1" ht="19.5" customHeight="1" thickBot="1" x14ac:dyDescent="0.3">
      <c r="A421" s="116" t="s">
        <v>34</v>
      </c>
      <c r="B421" s="113"/>
      <c r="C421" s="114"/>
      <c r="D421" s="115"/>
      <c r="E421" s="116"/>
      <c r="F421" s="117"/>
      <c r="G421" s="118"/>
      <c r="H421" s="117"/>
      <c r="I421" s="119"/>
      <c r="J421" s="119"/>
      <c r="K421" s="119"/>
      <c r="L421" s="229">
        <f>L403+L406+L413</f>
        <v>6981.01</v>
      </c>
      <c r="M421" s="204"/>
    </row>
    <row r="422" spans="1:16" s="74" customFormat="1" ht="19.5" customHeight="1" x14ac:dyDescent="0.25">
      <c r="A422" s="276"/>
      <c r="B422" s="123"/>
      <c r="C422" s="124"/>
      <c r="D422" s="277"/>
      <c r="E422" s="276"/>
      <c r="F422" s="123"/>
      <c r="G422" s="276"/>
      <c r="H422" s="123"/>
      <c r="I422" s="277"/>
      <c r="J422" s="277"/>
      <c r="K422" s="277"/>
      <c r="L422" s="230"/>
      <c r="M422" s="205"/>
    </row>
    <row r="423" spans="1:16" s="82" customFormat="1" ht="19.5" customHeight="1" x14ac:dyDescent="0.25">
      <c r="A423" s="558" t="s">
        <v>18</v>
      </c>
      <c r="B423" s="558"/>
      <c r="C423" s="558"/>
      <c r="D423" s="558"/>
      <c r="E423" s="558"/>
      <c r="F423" s="558"/>
      <c r="G423" s="560" t="s">
        <v>19</v>
      </c>
      <c r="H423" s="560"/>
      <c r="I423" s="128"/>
      <c r="J423" s="128"/>
      <c r="K423" s="128"/>
      <c r="L423" s="550" t="s">
        <v>20</v>
      </c>
      <c r="M423" s="550"/>
    </row>
    <row r="424" spans="1:16" s="82" customFormat="1" ht="4.5" customHeight="1" x14ac:dyDescent="0.25">
      <c r="B424" s="83"/>
      <c r="C424" s="84"/>
      <c r="D424" s="502"/>
      <c r="E424" s="122"/>
      <c r="F424" s="130"/>
      <c r="G424" s="131"/>
      <c r="H424" s="130"/>
      <c r="K424" s="200"/>
      <c r="L424" s="231"/>
      <c r="M424" s="130"/>
    </row>
    <row r="425" spans="1:16" s="82" customFormat="1" ht="12.75" customHeight="1" x14ac:dyDescent="0.25">
      <c r="A425" s="558" t="s">
        <v>1246</v>
      </c>
      <c r="B425" s="558"/>
      <c r="C425" s="558"/>
      <c r="D425" s="558"/>
      <c r="E425" s="558"/>
      <c r="F425" s="558"/>
      <c r="G425" s="559" t="s">
        <v>36</v>
      </c>
      <c r="H425" s="559"/>
      <c r="I425" s="279"/>
      <c r="J425" s="279"/>
      <c r="L425" s="559" t="s">
        <v>37</v>
      </c>
      <c r="M425" s="559"/>
    </row>
    <row r="426" spans="1:16" s="82" customFormat="1" ht="15" customHeight="1" x14ac:dyDescent="0.25">
      <c r="A426" s="558" t="s">
        <v>1247</v>
      </c>
      <c r="B426" s="558"/>
      <c r="C426" s="558"/>
      <c r="D426" s="558"/>
      <c r="E426" s="558"/>
      <c r="F426" s="558"/>
      <c r="G426" s="550" t="s">
        <v>39</v>
      </c>
      <c r="H426" s="550"/>
      <c r="I426" s="278"/>
      <c r="J426" s="278"/>
      <c r="L426" s="550" t="s">
        <v>40</v>
      </c>
      <c r="M426" s="550"/>
    </row>
    <row r="427" spans="1:16" ht="19.5" customHeight="1" x14ac:dyDescent="0.15">
      <c r="A427" s="557" t="s">
        <v>14</v>
      </c>
      <c r="B427" s="557"/>
      <c r="C427" s="557"/>
      <c r="D427" s="557"/>
      <c r="E427" s="557"/>
      <c r="F427" s="194"/>
      <c r="G427" s="196"/>
      <c r="H427" s="291"/>
      <c r="I427" s="196"/>
      <c r="J427" s="196"/>
      <c r="K427" s="198"/>
      <c r="L427" s="196"/>
      <c r="M427" s="215"/>
    </row>
    <row r="428" spans="1:16" ht="19.5" customHeight="1" x14ac:dyDescent="0.15">
      <c r="A428" s="218" t="s">
        <v>663</v>
      </c>
      <c r="B428" s="218"/>
      <c r="C428" s="219"/>
      <c r="D428" s="220"/>
      <c r="E428" s="245" t="s">
        <v>545</v>
      </c>
      <c r="F428" s="218"/>
      <c r="G428" s="220" t="s">
        <v>561</v>
      </c>
      <c r="H428" s="290" t="s">
        <v>562</v>
      </c>
      <c r="I428" s="218" t="s">
        <v>563</v>
      </c>
      <c r="J428" s="218"/>
      <c r="K428" s="249"/>
      <c r="L428" s="221"/>
      <c r="M428" s="297" t="s">
        <v>564</v>
      </c>
    </row>
    <row r="429" spans="1:16" ht="19.5" customHeight="1" x14ac:dyDescent="0.15">
      <c r="A429" s="193"/>
      <c r="B429" s="194"/>
      <c r="C429" s="195"/>
      <c r="D429" s="196"/>
      <c r="E429" s="197"/>
      <c r="F429" s="197"/>
      <c r="G429" s="196"/>
      <c r="H429" s="283"/>
      <c r="I429" s="197"/>
      <c r="J429" s="197"/>
      <c r="K429" s="198"/>
      <c r="L429" s="197"/>
      <c r="M429" s="215"/>
    </row>
    <row r="430" spans="1:16" s="88" customFormat="1" ht="33" customHeight="1" x14ac:dyDescent="0.25">
      <c r="A430" s="33" t="s">
        <v>2</v>
      </c>
      <c r="B430" s="9" t="s">
        <v>3</v>
      </c>
      <c r="C430" s="85" t="s">
        <v>4</v>
      </c>
      <c r="D430" s="9" t="s">
        <v>5</v>
      </c>
      <c r="E430" s="9" t="s">
        <v>6</v>
      </c>
      <c r="F430" s="9" t="s">
        <v>7</v>
      </c>
      <c r="G430" s="9" t="s">
        <v>8</v>
      </c>
      <c r="H430" s="9" t="s">
        <v>9</v>
      </c>
      <c r="I430" s="9" t="s">
        <v>22</v>
      </c>
      <c r="J430" s="9" t="s">
        <v>10</v>
      </c>
      <c r="K430" s="9" t="s">
        <v>11</v>
      </c>
      <c r="L430" s="222" t="s">
        <v>12</v>
      </c>
      <c r="M430" s="9" t="s">
        <v>13</v>
      </c>
    </row>
    <row r="431" spans="1:16" s="74" customFormat="1" ht="19.5" hidden="1" customHeight="1" thickBot="1" x14ac:dyDescent="0.3">
      <c r="A431" s="551" t="s">
        <v>60</v>
      </c>
      <c r="B431" s="552"/>
      <c r="C431" s="552"/>
      <c r="D431" s="552"/>
      <c r="E431" s="552"/>
      <c r="F431" s="552"/>
      <c r="G431" s="552"/>
      <c r="H431" s="552"/>
      <c r="I431" s="552"/>
      <c r="J431" s="552"/>
      <c r="K431" s="553"/>
      <c r="L431" s="314">
        <f>SUM(L432:L438)</f>
        <v>58179.6</v>
      </c>
      <c r="M431" s="96"/>
      <c r="P431" s="97"/>
    </row>
    <row r="432" spans="1:16" s="74" customFormat="1" ht="36.75" hidden="1" customHeight="1" x14ac:dyDescent="0.25">
      <c r="A432" s="157" t="s">
        <v>720</v>
      </c>
      <c r="B432" s="99">
        <v>3</v>
      </c>
      <c r="C432" s="100">
        <v>4</v>
      </c>
      <c r="D432" s="100">
        <v>48</v>
      </c>
      <c r="E432" s="108"/>
      <c r="F432" s="103" t="s">
        <v>680</v>
      </c>
      <c r="G432" s="144" t="s">
        <v>784</v>
      </c>
      <c r="H432" s="103" t="s">
        <v>785</v>
      </c>
      <c r="I432" s="145">
        <v>43475</v>
      </c>
      <c r="J432" s="145">
        <v>43475</v>
      </c>
      <c r="K432" s="108">
        <v>12811</v>
      </c>
      <c r="L432" s="247">
        <v>483</v>
      </c>
      <c r="M432" s="96" t="s">
        <v>145</v>
      </c>
      <c r="P432" s="97"/>
    </row>
    <row r="433" spans="1:16" s="74" customFormat="1" ht="19.5" hidden="1" customHeight="1" x14ac:dyDescent="0.25">
      <c r="A433" s="157" t="s">
        <v>720</v>
      </c>
      <c r="B433" s="99">
        <v>3</v>
      </c>
      <c r="C433" s="100">
        <v>4</v>
      </c>
      <c r="D433" s="100">
        <v>49</v>
      </c>
      <c r="E433" s="108"/>
      <c r="F433" s="103" t="s">
        <v>680</v>
      </c>
      <c r="G433" s="144" t="s">
        <v>786</v>
      </c>
      <c r="H433" s="103" t="s">
        <v>785</v>
      </c>
      <c r="I433" s="145">
        <v>43475</v>
      </c>
      <c r="J433" s="145">
        <v>43475</v>
      </c>
      <c r="K433" s="108">
        <v>12809</v>
      </c>
      <c r="L433" s="247">
        <v>1690</v>
      </c>
      <c r="M433" s="96" t="s">
        <v>145</v>
      </c>
      <c r="P433" s="97"/>
    </row>
    <row r="434" spans="1:16" s="74" customFormat="1" ht="34.5" hidden="1" customHeight="1" x14ac:dyDescent="0.25">
      <c r="A434" s="157" t="s">
        <v>720</v>
      </c>
      <c r="B434" s="99">
        <v>3</v>
      </c>
      <c r="C434" s="100">
        <v>4</v>
      </c>
      <c r="D434" s="100">
        <v>50</v>
      </c>
      <c r="E434" s="108"/>
      <c r="F434" s="103" t="s">
        <v>680</v>
      </c>
      <c r="G434" s="144" t="s">
        <v>787</v>
      </c>
      <c r="H434" s="103" t="s">
        <v>785</v>
      </c>
      <c r="I434" s="145">
        <v>43475</v>
      </c>
      <c r="J434" s="145">
        <v>43475</v>
      </c>
      <c r="K434" s="108">
        <v>12810</v>
      </c>
      <c r="L434" s="247">
        <v>1881</v>
      </c>
      <c r="M434" s="96" t="s">
        <v>145</v>
      </c>
      <c r="P434" s="97"/>
    </row>
    <row r="435" spans="1:16" s="74" customFormat="1" ht="48.75" hidden="1" customHeight="1" x14ac:dyDescent="0.25">
      <c r="A435" s="157" t="s">
        <v>720</v>
      </c>
      <c r="B435" s="99">
        <v>3</v>
      </c>
      <c r="C435" s="100">
        <v>4</v>
      </c>
      <c r="D435" s="100">
        <v>68</v>
      </c>
      <c r="E435" s="108"/>
      <c r="F435" s="103" t="s">
        <v>684</v>
      </c>
      <c r="G435" s="144" t="s">
        <v>840</v>
      </c>
      <c r="H435" s="103" t="s">
        <v>841</v>
      </c>
      <c r="I435" s="145">
        <v>43468</v>
      </c>
      <c r="J435" s="145">
        <v>43468</v>
      </c>
      <c r="K435" s="108">
        <v>236</v>
      </c>
      <c r="L435" s="247">
        <v>3248</v>
      </c>
      <c r="M435" s="96" t="s">
        <v>693</v>
      </c>
      <c r="P435" s="97"/>
    </row>
    <row r="436" spans="1:16" s="74" customFormat="1" ht="19.5" hidden="1" customHeight="1" x14ac:dyDescent="0.25">
      <c r="A436" s="157" t="s">
        <v>720</v>
      </c>
      <c r="B436" s="99">
        <v>3</v>
      </c>
      <c r="C436" s="100">
        <v>4</v>
      </c>
      <c r="D436" s="100">
        <v>52</v>
      </c>
      <c r="E436" s="108"/>
      <c r="F436" s="103" t="s">
        <v>684</v>
      </c>
      <c r="G436" s="144" t="s">
        <v>842</v>
      </c>
      <c r="H436" s="103" t="s">
        <v>800</v>
      </c>
      <c r="I436" s="145">
        <v>43479</v>
      </c>
      <c r="J436" s="145">
        <v>43479</v>
      </c>
      <c r="K436" s="108" t="s">
        <v>843</v>
      </c>
      <c r="L436" s="247">
        <v>638</v>
      </c>
      <c r="M436" s="96" t="s">
        <v>693</v>
      </c>
      <c r="P436" s="97"/>
    </row>
    <row r="437" spans="1:16" s="74" customFormat="1" ht="19.5" hidden="1" customHeight="1" thickBot="1" x14ac:dyDescent="0.3">
      <c r="A437" s="157" t="s">
        <v>720</v>
      </c>
      <c r="B437" s="99">
        <v>3</v>
      </c>
      <c r="C437" s="100">
        <v>12</v>
      </c>
      <c r="D437" s="100">
        <v>145</v>
      </c>
      <c r="E437" s="108"/>
      <c r="F437" s="103" t="s">
        <v>680</v>
      </c>
      <c r="G437" s="144" t="s">
        <v>1026</v>
      </c>
      <c r="H437" s="103" t="s">
        <v>800</v>
      </c>
      <c r="I437" s="145">
        <v>43479</v>
      </c>
      <c r="J437" s="145">
        <v>43479</v>
      </c>
      <c r="K437" s="108" t="s">
        <v>1027</v>
      </c>
      <c r="L437" s="247">
        <v>2331.6</v>
      </c>
      <c r="M437" s="96" t="s">
        <v>693</v>
      </c>
      <c r="P437" s="97"/>
    </row>
    <row r="438" spans="1:16" s="93" customFormat="1" ht="12.75" hidden="1" customHeight="1" x14ac:dyDescent="0.25">
      <c r="A438" s="551" t="s">
        <v>1119</v>
      </c>
      <c r="B438" s="552"/>
      <c r="C438" s="552"/>
      <c r="D438" s="552"/>
      <c r="E438" s="552"/>
      <c r="F438" s="552"/>
      <c r="G438" s="552"/>
      <c r="H438" s="552"/>
      <c r="I438" s="552"/>
      <c r="J438" s="552"/>
      <c r="K438" s="553"/>
      <c r="L438" s="109">
        <f>SUM(L439:L442)</f>
        <v>47908</v>
      </c>
      <c r="M438" s="89"/>
    </row>
    <row r="439" spans="1:16" s="74" customFormat="1" ht="32.25" hidden="1" customHeight="1" x14ac:dyDescent="0.25">
      <c r="A439" s="69" t="s">
        <v>720</v>
      </c>
      <c r="B439" s="69">
        <v>4</v>
      </c>
      <c r="C439" s="69">
        <v>5</v>
      </c>
      <c r="D439" s="69" t="s">
        <v>1215</v>
      </c>
      <c r="E439" s="69"/>
      <c r="F439" s="69" t="s">
        <v>684</v>
      </c>
      <c r="G439" s="69" t="s">
        <v>1217</v>
      </c>
      <c r="H439" s="69" t="s">
        <v>791</v>
      </c>
      <c r="I439" s="90">
        <v>43536</v>
      </c>
      <c r="J439" s="90">
        <v>43536</v>
      </c>
      <c r="K439" s="91">
        <v>1348</v>
      </c>
      <c r="L439" s="110">
        <v>116</v>
      </c>
      <c r="M439" s="69" t="s">
        <v>1127</v>
      </c>
      <c r="N439" s="97"/>
    </row>
    <row r="440" spans="1:16" s="74" customFormat="1" ht="45" hidden="1" customHeight="1" x14ac:dyDescent="0.25">
      <c r="A440" s="69" t="s">
        <v>720</v>
      </c>
      <c r="B440" s="69">
        <v>4</v>
      </c>
      <c r="C440" s="69">
        <v>8</v>
      </c>
      <c r="D440" s="69" t="s">
        <v>1228</v>
      </c>
      <c r="E440" s="69"/>
      <c r="F440" s="69" t="s">
        <v>684</v>
      </c>
      <c r="G440" s="69" t="s">
        <v>1229</v>
      </c>
      <c r="H440" s="69" t="s">
        <v>1230</v>
      </c>
      <c r="I440" s="90">
        <v>43517</v>
      </c>
      <c r="J440" s="90">
        <v>43517</v>
      </c>
      <c r="K440" s="91">
        <v>14</v>
      </c>
      <c r="L440" s="110">
        <v>18560</v>
      </c>
      <c r="M440" s="69" t="s">
        <v>1127</v>
      </c>
      <c r="N440" s="97"/>
    </row>
    <row r="441" spans="1:16" s="74" customFormat="1" ht="42.75" hidden="1" customHeight="1" thickBot="1" x14ac:dyDescent="0.3">
      <c r="A441" s="69" t="s">
        <v>720</v>
      </c>
      <c r="B441" s="69">
        <v>4</v>
      </c>
      <c r="C441" s="69">
        <v>8</v>
      </c>
      <c r="D441" s="69" t="s">
        <v>1231</v>
      </c>
      <c r="E441" s="69"/>
      <c r="F441" s="69" t="s">
        <v>684</v>
      </c>
      <c r="G441" s="69" t="s">
        <v>1239</v>
      </c>
      <c r="H441" s="69" t="s">
        <v>1193</v>
      </c>
      <c r="I441" s="90">
        <v>43535</v>
      </c>
      <c r="J441" s="90">
        <v>43535</v>
      </c>
      <c r="K441" s="91">
        <v>4772</v>
      </c>
      <c r="L441" s="110">
        <v>1044</v>
      </c>
      <c r="M441" s="69" t="s">
        <v>1127</v>
      </c>
      <c r="N441" s="97"/>
    </row>
    <row r="442" spans="1:16" s="93" customFormat="1" ht="12.75" hidden="1" customHeight="1" x14ac:dyDescent="0.25">
      <c r="A442" s="551" t="s">
        <v>1291</v>
      </c>
      <c r="B442" s="552"/>
      <c r="C442" s="552"/>
      <c r="D442" s="552"/>
      <c r="E442" s="552"/>
      <c r="F442" s="552"/>
      <c r="G442" s="552"/>
      <c r="H442" s="552"/>
      <c r="I442" s="552"/>
      <c r="J442" s="552"/>
      <c r="K442" s="553"/>
      <c r="L442" s="109">
        <f>SUM(L443:L447)</f>
        <v>28188</v>
      </c>
      <c r="M442" s="89"/>
    </row>
    <row r="443" spans="1:16" s="74" customFormat="1" ht="19.5" hidden="1" customHeight="1" x14ac:dyDescent="0.25">
      <c r="A443" s="157" t="s">
        <v>720</v>
      </c>
      <c r="B443" s="99">
        <v>5</v>
      </c>
      <c r="C443" s="100">
        <v>24</v>
      </c>
      <c r="D443" s="100" t="s">
        <v>1368</v>
      </c>
      <c r="E443" s="108"/>
      <c r="F443" s="103" t="s">
        <v>680</v>
      </c>
      <c r="G443" s="144" t="s">
        <v>1369</v>
      </c>
      <c r="H443" s="103" t="s">
        <v>1370</v>
      </c>
      <c r="I443" s="145">
        <v>43604</v>
      </c>
      <c r="J443" s="145">
        <v>43604</v>
      </c>
      <c r="K443" s="108">
        <v>365</v>
      </c>
      <c r="L443" s="228">
        <v>15080</v>
      </c>
      <c r="M443" s="96" t="s">
        <v>1127</v>
      </c>
      <c r="P443" s="97"/>
    </row>
    <row r="444" spans="1:16" s="74" customFormat="1" ht="37.5" hidden="1" customHeight="1" x14ac:dyDescent="0.25">
      <c r="A444" s="157" t="s">
        <v>720</v>
      </c>
      <c r="B444" s="99">
        <v>5</v>
      </c>
      <c r="C444" s="100">
        <v>28</v>
      </c>
      <c r="D444" s="100" t="s">
        <v>1371</v>
      </c>
      <c r="E444" s="108"/>
      <c r="F444" s="103" t="s">
        <v>684</v>
      </c>
      <c r="G444" s="144" t="s">
        <v>1372</v>
      </c>
      <c r="H444" s="103" t="s">
        <v>841</v>
      </c>
      <c r="I444" s="145">
        <v>43612</v>
      </c>
      <c r="J444" s="145">
        <v>43612</v>
      </c>
      <c r="K444" s="108">
        <v>2705</v>
      </c>
      <c r="L444" s="228">
        <v>9860</v>
      </c>
      <c r="M444" s="96" t="s">
        <v>1127</v>
      </c>
      <c r="P444" s="97"/>
    </row>
    <row r="445" spans="1:16" s="93" customFormat="1" ht="19.5" hidden="1" customHeight="1" x14ac:dyDescent="0.25">
      <c r="A445" s="157" t="s">
        <v>720</v>
      </c>
      <c r="B445" s="69">
        <v>5</v>
      </c>
      <c r="C445" s="69">
        <v>30</v>
      </c>
      <c r="D445" s="69" t="s">
        <v>1450</v>
      </c>
      <c r="E445" s="69"/>
      <c r="F445" s="69" t="s">
        <v>684</v>
      </c>
      <c r="G445" s="69" t="s">
        <v>1451</v>
      </c>
      <c r="H445" s="69" t="s">
        <v>841</v>
      </c>
      <c r="I445" s="90">
        <v>43558</v>
      </c>
      <c r="J445" s="90">
        <v>43558</v>
      </c>
      <c r="K445" s="69" t="s">
        <v>1452</v>
      </c>
      <c r="L445" s="247">
        <v>3248</v>
      </c>
      <c r="M445" s="69" t="s">
        <v>1127</v>
      </c>
    </row>
    <row r="446" spans="1:16" s="93" customFormat="1" ht="19.5" hidden="1" customHeight="1" x14ac:dyDescent="0.25">
      <c r="A446" s="157"/>
      <c r="B446" s="69"/>
      <c r="C446" s="69"/>
      <c r="D446" s="69"/>
      <c r="E446" s="69"/>
      <c r="F446" s="153"/>
      <c r="G446" s="69"/>
      <c r="H446" s="69"/>
      <c r="I446" s="90"/>
      <c r="J446" s="90"/>
      <c r="K446" s="69"/>
      <c r="L446" s="247"/>
      <c r="M446" s="69"/>
    </row>
    <row r="447" spans="1:16" s="93" customFormat="1" ht="19.5" hidden="1" customHeight="1" x14ac:dyDescent="0.25">
      <c r="A447" s="157"/>
      <c r="B447" s="69"/>
      <c r="C447" s="69"/>
      <c r="D447" s="69"/>
      <c r="E447" s="69"/>
      <c r="F447" s="153"/>
      <c r="G447" s="69"/>
      <c r="H447" s="69"/>
      <c r="I447" s="90"/>
      <c r="J447" s="90"/>
      <c r="K447" s="69"/>
      <c r="L447" s="247"/>
      <c r="M447" s="69"/>
    </row>
    <row r="448" spans="1:16" s="74" customFormat="1" ht="19.5" hidden="1" customHeight="1" x14ac:dyDescent="0.25">
      <c r="A448" s="157"/>
      <c r="B448" s="99"/>
      <c r="C448" s="100"/>
      <c r="D448" s="100"/>
      <c r="E448" s="108"/>
      <c r="F448" s="103"/>
      <c r="G448" s="144"/>
      <c r="H448" s="103"/>
      <c r="I448" s="145"/>
      <c r="J448" s="145"/>
      <c r="K448" s="108"/>
      <c r="L448" s="247"/>
      <c r="M448" s="103"/>
      <c r="P448" s="97"/>
    </row>
    <row r="449" spans="1:16" s="74" customFormat="1" ht="19.5" hidden="1" customHeight="1" x14ac:dyDescent="0.25">
      <c r="A449" s="157"/>
      <c r="B449" s="99"/>
      <c r="C449" s="100"/>
      <c r="D449" s="100"/>
      <c r="E449" s="108"/>
      <c r="F449" s="103"/>
      <c r="G449" s="144"/>
      <c r="H449" s="103"/>
      <c r="I449" s="145"/>
      <c r="J449" s="145"/>
      <c r="K449" s="108"/>
      <c r="L449" s="247"/>
      <c r="M449" s="103"/>
      <c r="P449" s="97"/>
    </row>
    <row r="450" spans="1:16" s="74" customFormat="1" ht="19.5" hidden="1" customHeight="1" x14ac:dyDescent="0.25">
      <c r="A450" s="157"/>
      <c r="B450" s="99"/>
      <c r="C450" s="100"/>
      <c r="D450" s="100"/>
      <c r="E450" s="108"/>
      <c r="F450" s="103"/>
      <c r="G450" s="144"/>
      <c r="H450" s="103"/>
      <c r="I450" s="145"/>
      <c r="J450" s="145"/>
      <c r="K450" s="108"/>
      <c r="L450" s="247"/>
      <c r="M450" s="103"/>
      <c r="P450" s="97"/>
    </row>
    <row r="451" spans="1:16" s="74" customFormat="1" ht="19.5" hidden="1" customHeight="1" x14ac:dyDescent="0.25">
      <c r="A451" s="157"/>
      <c r="B451" s="99"/>
      <c r="C451" s="100"/>
      <c r="D451" s="100"/>
      <c r="E451" s="108"/>
      <c r="F451" s="103"/>
      <c r="G451" s="144"/>
      <c r="H451" s="103"/>
      <c r="I451" s="145"/>
      <c r="J451" s="145"/>
      <c r="K451" s="108"/>
      <c r="L451" s="247"/>
      <c r="M451" s="103"/>
      <c r="P451" s="97"/>
    </row>
    <row r="452" spans="1:16" s="74" customFormat="1" ht="19.5" hidden="1" customHeight="1" x14ac:dyDescent="0.25">
      <c r="A452" s="157"/>
      <c r="B452" s="99"/>
      <c r="C452" s="100"/>
      <c r="D452" s="100"/>
      <c r="E452" s="108"/>
      <c r="F452" s="103"/>
      <c r="G452" s="144"/>
      <c r="H452" s="103"/>
      <c r="I452" s="145"/>
      <c r="J452" s="145"/>
      <c r="K452" s="108"/>
      <c r="L452" s="247"/>
      <c r="M452" s="103"/>
      <c r="P452" s="97"/>
    </row>
    <row r="453" spans="1:16" s="74" customFormat="1" ht="19.5" hidden="1" customHeight="1" x14ac:dyDescent="0.25">
      <c r="A453" s="157"/>
      <c r="B453" s="99"/>
      <c r="C453" s="100"/>
      <c r="D453" s="100"/>
      <c r="E453" s="108"/>
      <c r="F453" s="103"/>
      <c r="G453" s="144"/>
      <c r="H453" s="103"/>
      <c r="I453" s="145"/>
      <c r="J453" s="145"/>
      <c r="K453" s="108"/>
      <c r="L453" s="247"/>
      <c r="M453" s="103"/>
      <c r="P453" s="97"/>
    </row>
    <row r="454" spans="1:16" s="74" customFormat="1" ht="19.5" hidden="1" customHeight="1" x14ac:dyDescent="0.25">
      <c r="A454" s="157"/>
      <c r="B454" s="99"/>
      <c r="C454" s="100"/>
      <c r="D454" s="100"/>
      <c r="E454" s="108"/>
      <c r="F454" s="103"/>
      <c r="G454" s="144"/>
      <c r="H454" s="103"/>
      <c r="I454" s="145"/>
      <c r="J454" s="145"/>
      <c r="K454" s="108"/>
      <c r="L454" s="247"/>
      <c r="M454" s="103"/>
      <c r="P454" s="97"/>
    </row>
    <row r="455" spans="1:16" s="74" customFormat="1" ht="19.5" customHeight="1" thickBot="1" x14ac:dyDescent="0.3">
      <c r="A455" s="554" t="s">
        <v>640</v>
      </c>
      <c r="B455" s="555"/>
      <c r="C455" s="555"/>
      <c r="D455" s="555"/>
      <c r="E455" s="555"/>
      <c r="F455" s="555"/>
      <c r="G455" s="555"/>
      <c r="H455" s="555"/>
      <c r="I455" s="555"/>
      <c r="J455" s="555"/>
      <c r="K455" s="556"/>
      <c r="L455" s="288">
        <f>SUM(L456:L458)</f>
        <v>9280</v>
      </c>
      <c r="M455" s="96"/>
      <c r="P455" s="97"/>
    </row>
    <row r="456" spans="1:16" s="74" customFormat="1" ht="19.5" customHeight="1" x14ac:dyDescent="0.25">
      <c r="A456" s="157" t="s">
        <v>1208</v>
      </c>
      <c r="B456" s="100">
        <v>6</v>
      </c>
      <c r="C456" s="100">
        <v>1</v>
      </c>
      <c r="D456" s="100" t="s">
        <v>1582</v>
      </c>
      <c r="E456" s="108"/>
      <c r="F456" s="103" t="s">
        <v>684</v>
      </c>
      <c r="G456" s="144" t="s">
        <v>1583</v>
      </c>
      <c r="H456" s="103" t="s">
        <v>1584</v>
      </c>
      <c r="I456" s="145">
        <v>43599</v>
      </c>
      <c r="J456" s="145">
        <v>43599</v>
      </c>
      <c r="K456" s="108">
        <v>3464</v>
      </c>
      <c r="L456" s="247">
        <v>9280</v>
      </c>
      <c r="M456" s="103" t="s">
        <v>1127</v>
      </c>
      <c r="N456" s="510" t="s">
        <v>1671</v>
      </c>
      <c r="P456" s="97"/>
    </row>
    <row r="457" spans="1:16" s="74" customFormat="1" ht="19.5" customHeight="1" x14ac:dyDescent="0.25">
      <c r="A457" s="157"/>
      <c r="B457" s="100"/>
      <c r="C457" s="100"/>
      <c r="D457" s="100"/>
      <c r="E457" s="108"/>
      <c r="F457" s="103"/>
      <c r="G457" s="144"/>
      <c r="H457" s="103"/>
      <c r="I457" s="145"/>
      <c r="J457" s="145"/>
      <c r="K457" s="108"/>
      <c r="L457" s="247"/>
      <c r="M457" s="103"/>
      <c r="P457" s="97"/>
    </row>
    <row r="458" spans="1:16" s="74" customFormat="1" ht="19.5" hidden="1" customHeight="1" x14ac:dyDescent="0.25">
      <c r="A458" s="157"/>
      <c r="B458" s="100"/>
      <c r="C458" s="100"/>
      <c r="D458" s="100"/>
      <c r="E458" s="108"/>
      <c r="F458" s="103"/>
      <c r="G458" s="144"/>
      <c r="H458" s="103"/>
      <c r="I458" s="145"/>
      <c r="J458" s="145"/>
      <c r="K458" s="108"/>
      <c r="L458" s="247"/>
      <c r="M458" s="103"/>
      <c r="P458" s="97"/>
    </row>
    <row r="459" spans="1:16" s="74" customFormat="1" ht="19.5" hidden="1" customHeight="1" thickBot="1" x14ac:dyDescent="0.3">
      <c r="A459" s="554"/>
      <c r="B459" s="555"/>
      <c r="C459" s="555"/>
      <c r="D459" s="555"/>
      <c r="E459" s="555"/>
      <c r="F459" s="555"/>
      <c r="G459" s="555"/>
      <c r="H459" s="555"/>
      <c r="I459" s="555"/>
      <c r="J459" s="555"/>
      <c r="K459" s="556"/>
      <c r="L459" s="288">
        <f>SUM(L460:L462)</f>
        <v>0</v>
      </c>
      <c r="M459" s="96"/>
      <c r="P459" s="97"/>
    </row>
    <row r="460" spans="1:16" s="74" customFormat="1" ht="19.5" hidden="1" customHeight="1" x14ac:dyDescent="0.25">
      <c r="A460" s="157"/>
      <c r="B460" s="100"/>
      <c r="C460" s="100"/>
      <c r="D460" s="100"/>
      <c r="E460" s="108"/>
      <c r="F460" s="103"/>
      <c r="G460" s="144"/>
      <c r="H460" s="103"/>
      <c r="I460" s="145"/>
      <c r="J460" s="145"/>
      <c r="K460" s="108"/>
      <c r="L460" s="247"/>
      <c r="M460" s="103"/>
      <c r="P460" s="97"/>
    </row>
    <row r="461" spans="1:16" s="74" customFormat="1" ht="19.5" hidden="1" customHeight="1" x14ac:dyDescent="0.25">
      <c r="A461" s="157"/>
      <c r="B461" s="100"/>
      <c r="C461" s="100"/>
      <c r="D461" s="100"/>
      <c r="E461" s="108"/>
      <c r="F461" s="103"/>
      <c r="G461" s="144"/>
      <c r="H461" s="103"/>
      <c r="I461" s="145"/>
      <c r="J461" s="145"/>
      <c r="K461" s="108"/>
      <c r="L461" s="247"/>
      <c r="M461" s="103"/>
      <c r="P461" s="97"/>
    </row>
    <row r="462" spans="1:16" s="74" customFormat="1" ht="19.5" customHeight="1" x14ac:dyDescent="0.25">
      <c r="A462" s="157"/>
      <c r="B462" s="99"/>
      <c r="C462" s="100"/>
      <c r="D462" s="100"/>
      <c r="E462" s="108"/>
      <c r="F462" s="103"/>
      <c r="G462" s="144"/>
      <c r="H462" s="103"/>
      <c r="I462" s="145"/>
      <c r="J462" s="145"/>
      <c r="K462" s="108"/>
      <c r="L462" s="228"/>
      <c r="M462" s="103"/>
      <c r="P462" s="97"/>
    </row>
    <row r="463" spans="1:16" s="74" customFormat="1" ht="19.5" customHeight="1" thickBot="1" x14ac:dyDescent="0.3">
      <c r="A463" s="116" t="s">
        <v>34</v>
      </c>
      <c r="B463" s="113"/>
      <c r="C463" s="114"/>
      <c r="D463" s="115"/>
      <c r="E463" s="116"/>
      <c r="F463" s="117"/>
      <c r="G463" s="118"/>
      <c r="H463" s="117"/>
      <c r="I463" s="119"/>
      <c r="J463" s="119"/>
      <c r="K463" s="119"/>
      <c r="L463" s="229">
        <f>L431+L438+L455+L459</f>
        <v>115367.6</v>
      </c>
      <c r="M463" s="204"/>
    </row>
    <row r="464" spans="1:16" s="74" customFormat="1" ht="19.5" customHeight="1" x14ac:dyDescent="0.25">
      <c r="A464" s="276"/>
      <c r="B464" s="123"/>
      <c r="C464" s="124"/>
      <c r="D464" s="277"/>
      <c r="E464" s="276"/>
      <c r="F464" s="123"/>
      <c r="G464" s="276"/>
      <c r="H464" s="123"/>
      <c r="I464" s="277"/>
      <c r="J464" s="277"/>
      <c r="K464" s="277"/>
      <c r="L464" s="230"/>
      <c r="M464" s="205"/>
    </row>
    <row r="465" spans="1:13" s="82" customFormat="1" ht="19.5" customHeight="1" x14ac:dyDescent="0.25">
      <c r="A465" s="558" t="s">
        <v>18</v>
      </c>
      <c r="B465" s="558"/>
      <c r="C465" s="558"/>
      <c r="D465" s="558"/>
      <c r="E465" s="558"/>
      <c r="F465" s="558"/>
      <c r="G465" s="560" t="s">
        <v>19</v>
      </c>
      <c r="H465" s="560"/>
      <c r="I465" s="128"/>
      <c r="J465" s="128"/>
      <c r="K465" s="128"/>
      <c r="L465" s="550" t="s">
        <v>20</v>
      </c>
      <c r="M465" s="550"/>
    </row>
    <row r="466" spans="1:13" s="82" customFormat="1" ht="3.75" customHeight="1" x14ac:dyDescent="0.25">
      <c r="B466" s="83"/>
      <c r="C466" s="84"/>
      <c r="D466" s="502"/>
      <c r="E466" s="122"/>
      <c r="F466" s="130"/>
      <c r="G466" s="131"/>
      <c r="H466" s="130"/>
      <c r="K466" s="200"/>
      <c r="L466" s="231"/>
      <c r="M466" s="130"/>
    </row>
    <row r="467" spans="1:13" s="82" customFormat="1" ht="19.5" customHeight="1" x14ac:dyDescent="0.25">
      <c r="A467" s="558" t="s">
        <v>1246</v>
      </c>
      <c r="B467" s="558"/>
      <c r="C467" s="558"/>
      <c r="D467" s="558"/>
      <c r="E467" s="558"/>
      <c r="F467" s="558"/>
      <c r="G467" s="559" t="s">
        <v>36</v>
      </c>
      <c r="H467" s="559"/>
      <c r="I467" s="279"/>
      <c r="J467" s="279"/>
      <c r="L467" s="559" t="s">
        <v>37</v>
      </c>
      <c r="M467" s="559"/>
    </row>
    <row r="468" spans="1:13" s="82" customFormat="1" ht="19.5" customHeight="1" x14ac:dyDescent="0.25">
      <c r="A468" s="558" t="s">
        <v>1247</v>
      </c>
      <c r="B468" s="558"/>
      <c r="C468" s="558"/>
      <c r="D468" s="558"/>
      <c r="E468" s="558"/>
      <c r="F468" s="558"/>
      <c r="G468" s="550" t="s">
        <v>39</v>
      </c>
      <c r="H468" s="550"/>
      <c r="I468" s="278"/>
      <c r="J468" s="278"/>
      <c r="L468" s="550" t="s">
        <v>40</v>
      </c>
      <c r="M468" s="550"/>
    </row>
    <row r="469" spans="1:13" ht="19.5" customHeight="1" x14ac:dyDescent="0.15">
      <c r="A469" s="557" t="s">
        <v>14</v>
      </c>
      <c r="B469" s="557"/>
      <c r="C469" s="557"/>
      <c r="D469" s="557"/>
      <c r="E469" s="557"/>
      <c r="F469" s="194"/>
      <c r="G469" s="196"/>
      <c r="H469" s="291"/>
      <c r="I469" s="196"/>
      <c r="J469" s="196"/>
      <c r="K469" s="198"/>
      <c r="L469" s="196"/>
      <c r="M469" s="215"/>
    </row>
    <row r="470" spans="1:13" ht="19.5" customHeight="1" x14ac:dyDescent="0.15">
      <c r="A470" s="218" t="s">
        <v>565</v>
      </c>
      <c r="B470" s="218"/>
      <c r="C470" s="219"/>
      <c r="D470" s="220"/>
      <c r="E470" s="245" t="s">
        <v>566</v>
      </c>
      <c r="F470" s="218"/>
      <c r="G470" s="220" t="s">
        <v>231</v>
      </c>
      <c r="H470" s="290" t="s">
        <v>567</v>
      </c>
      <c r="I470" s="218" t="s">
        <v>232</v>
      </c>
      <c r="J470" s="218"/>
      <c r="K470" s="249"/>
      <c r="L470" s="221"/>
      <c r="M470" s="297" t="s">
        <v>568</v>
      </c>
    </row>
    <row r="471" spans="1:13" ht="19.5" customHeight="1" x14ac:dyDescent="0.15">
      <c r="A471" s="193"/>
      <c r="B471" s="194"/>
      <c r="C471" s="195"/>
      <c r="D471" s="196"/>
      <c r="E471" s="197"/>
      <c r="F471" s="197"/>
      <c r="G471" s="196"/>
      <c r="H471" s="283"/>
      <c r="I471" s="197"/>
      <c r="J471" s="197"/>
      <c r="K471" s="198"/>
      <c r="L471" s="197"/>
      <c r="M471" s="215"/>
    </row>
    <row r="472" spans="1:13" s="88" customFormat="1" ht="39" customHeight="1" x14ac:dyDescent="0.25">
      <c r="A472" s="33" t="s">
        <v>2</v>
      </c>
      <c r="B472" s="9" t="s">
        <v>3</v>
      </c>
      <c r="C472" s="85" t="s">
        <v>4</v>
      </c>
      <c r="D472" s="9" t="s">
        <v>5</v>
      </c>
      <c r="E472" s="9" t="s">
        <v>6</v>
      </c>
      <c r="F472" s="9" t="s">
        <v>7</v>
      </c>
      <c r="G472" s="9" t="s">
        <v>8</v>
      </c>
      <c r="H472" s="9" t="s">
        <v>9</v>
      </c>
      <c r="I472" s="9" t="s">
        <v>22</v>
      </c>
      <c r="J472" s="9" t="s">
        <v>10</v>
      </c>
      <c r="K472" s="9" t="s">
        <v>11</v>
      </c>
      <c r="L472" s="222" t="s">
        <v>12</v>
      </c>
      <c r="M472" s="9" t="s">
        <v>13</v>
      </c>
    </row>
    <row r="473" spans="1:13" s="74" customFormat="1" ht="19.5" hidden="1" customHeight="1" x14ac:dyDescent="0.25">
      <c r="A473" s="551" t="s">
        <v>60</v>
      </c>
      <c r="B473" s="552"/>
      <c r="C473" s="552"/>
      <c r="D473" s="552"/>
      <c r="E473" s="552"/>
      <c r="F473" s="552"/>
      <c r="G473" s="552"/>
      <c r="H473" s="552"/>
      <c r="I473" s="552"/>
      <c r="J473" s="552"/>
      <c r="K473" s="553"/>
      <c r="L473" s="313">
        <f>SUM(L474:L483)</f>
        <v>12448.99</v>
      </c>
      <c r="M473" s="89"/>
    </row>
    <row r="474" spans="1:13" s="93" customFormat="1" ht="19.5" hidden="1" customHeight="1" x14ac:dyDescent="0.25">
      <c r="A474" s="157" t="s">
        <v>720</v>
      </c>
      <c r="B474" s="69">
        <v>3</v>
      </c>
      <c r="C474" s="69">
        <v>1</v>
      </c>
      <c r="D474" s="69">
        <v>7</v>
      </c>
      <c r="E474" s="69"/>
      <c r="F474" s="69" t="s">
        <v>680</v>
      </c>
      <c r="G474" s="69" t="s">
        <v>740</v>
      </c>
      <c r="H474" s="69" t="s">
        <v>738</v>
      </c>
      <c r="I474" s="90">
        <v>43468</v>
      </c>
      <c r="J474" s="90">
        <v>43468</v>
      </c>
      <c r="K474" s="69" t="s">
        <v>741</v>
      </c>
      <c r="L474" s="247">
        <v>1972</v>
      </c>
      <c r="M474" s="69" t="s">
        <v>145</v>
      </c>
    </row>
    <row r="475" spans="1:13" s="93" customFormat="1" ht="19.5" hidden="1" customHeight="1" x14ac:dyDescent="0.25">
      <c r="A475" s="157" t="s">
        <v>720</v>
      </c>
      <c r="B475" s="69">
        <v>3</v>
      </c>
      <c r="C475" s="69">
        <v>1</v>
      </c>
      <c r="D475" s="69">
        <v>18</v>
      </c>
      <c r="E475" s="69"/>
      <c r="F475" s="69" t="s">
        <v>680</v>
      </c>
      <c r="G475" s="69" t="s">
        <v>754</v>
      </c>
      <c r="H475" s="69" t="s">
        <v>748</v>
      </c>
      <c r="I475" s="90">
        <v>43470</v>
      </c>
      <c r="J475" s="90">
        <v>43470</v>
      </c>
      <c r="K475" s="69">
        <v>377</v>
      </c>
      <c r="L475" s="247">
        <v>191.01</v>
      </c>
      <c r="M475" s="69" t="s">
        <v>145</v>
      </c>
    </row>
    <row r="476" spans="1:13" s="93" customFormat="1" ht="19.5" hidden="1" customHeight="1" x14ac:dyDescent="0.25">
      <c r="A476" s="157" t="s">
        <v>720</v>
      </c>
      <c r="B476" s="69">
        <v>3</v>
      </c>
      <c r="C476" s="69">
        <v>1</v>
      </c>
      <c r="D476" s="69">
        <v>5</v>
      </c>
      <c r="E476" s="69"/>
      <c r="F476" s="69" t="s">
        <v>684</v>
      </c>
      <c r="G476" s="69" t="s">
        <v>804</v>
      </c>
      <c r="H476" s="69" t="s">
        <v>738</v>
      </c>
      <c r="I476" s="90">
        <v>43479</v>
      </c>
      <c r="J476" s="90">
        <v>43479</v>
      </c>
      <c r="K476" s="69" t="s">
        <v>806</v>
      </c>
      <c r="L476" s="247">
        <v>580</v>
      </c>
      <c r="M476" s="69" t="s">
        <v>145</v>
      </c>
    </row>
    <row r="477" spans="1:13" s="93" customFormat="1" ht="19.5" hidden="1" customHeight="1" x14ac:dyDescent="0.25">
      <c r="A477" s="157" t="s">
        <v>720</v>
      </c>
      <c r="B477" s="69">
        <v>3</v>
      </c>
      <c r="C477" s="69">
        <v>22</v>
      </c>
      <c r="D477" s="69">
        <v>193</v>
      </c>
      <c r="E477" s="69"/>
      <c r="F477" s="69" t="s">
        <v>684</v>
      </c>
      <c r="G477" s="69" t="s">
        <v>967</v>
      </c>
      <c r="H477" s="69" t="s">
        <v>878</v>
      </c>
      <c r="I477" s="90">
        <v>43531</v>
      </c>
      <c r="J477" s="90">
        <v>43531</v>
      </c>
      <c r="K477" s="69" t="s">
        <v>968</v>
      </c>
      <c r="L477" s="247">
        <v>1856</v>
      </c>
      <c r="M477" s="69" t="s">
        <v>145</v>
      </c>
    </row>
    <row r="478" spans="1:13" s="93" customFormat="1" ht="19.5" hidden="1" customHeight="1" thickBot="1" x14ac:dyDescent="0.3">
      <c r="A478" s="157" t="s">
        <v>720</v>
      </c>
      <c r="B478" s="69">
        <v>3</v>
      </c>
      <c r="C478" s="69">
        <v>22</v>
      </c>
      <c r="D478" s="69">
        <v>211</v>
      </c>
      <c r="E478" s="69"/>
      <c r="F478" s="69" t="s">
        <v>684</v>
      </c>
      <c r="G478" s="69" t="s">
        <v>997</v>
      </c>
      <c r="H478" s="69" t="s">
        <v>857</v>
      </c>
      <c r="I478" s="90">
        <v>43536</v>
      </c>
      <c r="J478" s="90">
        <v>43536</v>
      </c>
      <c r="K478" s="69" t="s">
        <v>998</v>
      </c>
      <c r="L478" s="247">
        <v>2900</v>
      </c>
      <c r="M478" s="69" t="s">
        <v>145</v>
      </c>
    </row>
    <row r="479" spans="1:13" s="74" customFormat="1" ht="19.5" hidden="1" customHeight="1" x14ac:dyDescent="0.25">
      <c r="A479" s="551" t="s">
        <v>1252</v>
      </c>
      <c r="B479" s="552"/>
      <c r="C479" s="552"/>
      <c r="D479" s="552"/>
      <c r="E479" s="552"/>
      <c r="F479" s="552"/>
      <c r="G479" s="552"/>
      <c r="H479" s="552"/>
      <c r="I479" s="552"/>
      <c r="J479" s="552"/>
      <c r="K479" s="553"/>
      <c r="L479" s="313">
        <f>SUM(L480:L489)</f>
        <v>3969.99</v>
      </c>
      <c r="M479" s="89"/>
    </row>
    <row r="480" spans="1:13" s="93" customFormat="1" ht="19.5" hidden="1" customHeight="1" x14ac:dyDescent="0.25">
      <c r="A480" s="157" t="s">
        <v>720</v>
      </c>
      <c r="B480" s="69">
        <v>5</v>
      </c>
      <c r="C480" s="69">
        <v>30</v>
      </c>
      <c r="D480" s="69" t="s">
        <v>1376</v>
      </c>
      <c r="E480" s="69"/>
      <c r="F480" s="69" t="s">
        <v>680</v>
      </c>
      <c r="G480" s="69" t="s">
        <v>1378</v>
      </c>
      <c r="H480" s="69" t="s">
        <v>1197</v>
      </c>
      <c r="I480" s="90">
        <v>43538</v>
      </c>
      <c r="J480" s="90">
        <v>43538</v>
      </c>
      <c r="K480" s="69">
        <v>875</v>
      </c>
      <c r="L480" s="247">
        <v>979.99</v>
      </c>
      <c r="M480" s="69" t="s">
        <v>712</v>
      </c>
    </row>
    <row r="481" spans="1:16" s="93" customFormat="1" ht="19.5" hidden="1" customHeight="1" x14ac:dyDescent="0.25">
      <c r="A481" s="157"/>
      <c r="B481" s="69"/>
      <c r="C481" s="69"/>
      <c r="D481" s="69"/>
      <c r="E481" s="69"/>
      <c r="F481" s="69"/>
      <c r="G481" s="69"/>
      <c r="H481" s="69"/>
      <c r="I481" s="90"/>
      <c r="J481" s="90"/>
      <c r="K481" s="69"/>
      <c r="L481" s="247"/>
      <c r="M481" s="69"/>
    </row>
    <row r="482" spans="1:16" s="93" customFormat="1" ht="19.5" hidden="1" customHeight="1" x14ac:dyDescent="0.25">
      <c r="A482" s="157"/>
      <c r="B482" s="69"/>
      <c r="C482" s="69"/>
      <c r="D482" s="69"/>
      <c r="E482" s="69"/>
      <c r="F482" s="153"/>
      <c r="G482" s="69"/>
      <c r="H482" s="69"/>
      <c r="I482" s="90"/>
      <c r="J482" s="90"/>
      <c r="K482" s="69"/>
      <c r="L482" s="247"/>
      <c r="M482" s="69"/>
    </row>
    <row r="483" spans="1:16" s="93" customFormat="1" ht="19.5" hidden="1" customHeight="1" x14ac:dyDescent="0.25">
      <c r="A483" s="157"/>
      <c r="B483" s="69"/>
      <c r="C483" s="69"/>
      <c r="D483" s="69"/>
      <c r="E483" s="69"/>
      <c r="F483" s="153"/>
      <c r="G483" s="69"/>
      <c r="H483" s="69"/>
      <c r="I483" s="90"/>
      <c r="J483" s="90"/>
      <c r="K483" s="69"/>
      <c r="L483" s="247"/>
      <c r="M483" s="69"/>
    </row>
    <row r="484" spans="1:16" s="74" customFormat="1" ht="19.5" customHeight="1" thickBot="1" x14ac:dyDescent="0.3">
      <c r="A484" s="554" t="s">
        <v>640</v>
      </c>
      <c r="B484" s="555"/>
      <c r="C484" s="555"/>
      <c r="D484" s="555"/>
      <c r="E484" s="555"/>
      <c r="F484" s="555"/>
      <c r="G484" s="555"/>
      <c r="H484" s="555"/>
      <c r="I484" s="555"/>
      <c r="J484" s="555"/>
      <c r="K484" s="556"/>
      <c r="L484" s="288">
        <f>SUM(L485:L487)</f>
        <v>1495</v>
      </c>
      <c r="M484" s="96"/>
      <c r="P484" s="97"/>
    </row>
    <row r="485" spans="1:16" s="93" customFormat="1" ht="27.75" customHeight="1" x14ac:dyDescent="0.25">
      <c r="A485" s="157" t="s">
        <v>720</v>
      </c>
      <c r="B485" s="69">
        <v>6</v>
      </c>
      <c r="C485" s="69">
        <v>8</v>
      </c>
      <c r="D485" s="69" t="s">
        <v>1492</v>
      </c>
      <c r="E485" s="69"/>
      <c r="F485" s="69" t="s">
        <v>1162</v>
      </c>
      <c r="G485" s="69" t="s">
        <v>1493</v>
      </c>
      <c r="H485" s="69" t="s">
        <v>1494</v>
      </c>
      <c r="I485" s="90">
        <v>43536</v>
      </c>
      <c r="J485" s="90">
        <v>43536</v>
      </c>
      <c r="K485" s="69">
        <v>45</v>
      </c>
      <c r="L485" s="247">
        <v>1495</v>
      </c>
      <c r="M485" s="69" t="s">
        <v>1127</v>
      </c>
      <c r="N485" s="515"/>
    </row>
    <row r="486" spans="1:16" s="93" customFormat="1" ht="19.5" customHeight="1" x14ac:dyDescent="0.25">
      <c r="A486" s="157"/>
      <c r="B486" s="69"/>
      <c r="C486" s="69"/>
      <c r="D486" s="69"/>
      <c r="E486" s="69"/>
      <c r="F486" s="69"/>
      <c r="G486" s="69"/>
      <c r="H486" s="69"/>
      <c r="I486" s="90"/>
      <c r="J486" s="90"/>
      <c r="K486" s="69"/>
      <c r="L486" s="247"/>
      <c r="M486" s="69"/>
    </row>
    <row r="487" spans="1:16" s="93" customFormat="1" ht="19.5" hidden="1" customHeight="1" x14ac:dyDescent="0.25">
      <c r="A487" s="157"/>
      <c r="B487" s="69"/>
      <c r="C487" s="69"/>
      <c r="D487" s="69"/>
      <c r="E487" s="69"/>
      <c r="F487" s="69"/>
      <c r="G487" s="69"/>
      <c r="H487" s="69"/>
      <c r="I487" s="90"/>
      <c r="J487" s="90"/>
      <c r="K487" s="69"/>
      <c r="L487" s="247"/>
      <c r="M487" s="69"/>
    </row>
    <row r="488" spans="1:16" s="74" customFormat="1" ht="19.5" hidden="1" customHeight="1" thickBot="1" x14ac:dyDescent="0.3">
      <c r="A488" s="551"/>
      <c r="B488" s="552"/>
      <c r="C488" s="552"/>
      <c r="D488" s="552"/>
      <c r="E488" s="552"/>
      <c r="F488" s="552"/>
      <c r="G488" s="552"/>
      <c r="H488" s="552"/>
      <c r="I488" s="552"/>
      <c r="J488" s="552"/>
      <c r="K488" s="553"/>
      <c r="L488" s="288">
        <f>SUM(L489:L492)</f>
        <v>0</v>
      </c>
      <c r="M488" s="96"/>
      <c r="P488" s="97"/>
    </row>
    <row r="489" spans="1:16" s="74" customFormat="1" ht="19.5" hidden="1" customHeight="1" x14ac:dyDescent="0.25">
      <c r="A489" s="108"/>
      <c r="B489" s="99"/>
      <c r="C489" s="100"/>
      <c r="D489" s="142"/>
      <c r="E489" s="102"/>
      <c r="F489" s="103"/>
      <c r="G489" s="143"/>
      <c r="H489" s="96"/>
      <c r="I489" s="105"/>
      <c r="J489" s="105"/>
      <c r="K489" s="69"/>
      <c r="L489" s="247"/>
      <c r="M489" s="103"/>
      <c r="P489" s="97"/>
    </row>
    <row r="490" spans="1:16" s="74" customFormat="1" ht="19.5" hidden="1" customHeight="1" x14ac:dyDescent="0.25">
      <c r="A490" s="108"/>
      <c r="B490" s="99"/>
      <c r="C490" s="100"/>
      <c r="D490" s="142"/>
      <c r="E490" s="102"/>
      <c r="F490" s="103"/>
      <c r="G490" s="143"/>
      <c r="H490" s="96"/>
      <c r="I490" s="105"/>
      <c r="J490" s="105"/>
      <c r="K490" s="262"/>
      <c r="L490" s="94"/>
      <c r="M490" s="103"/>
      <c r="P490" s="97"/>
    </row>
    <row r="491" spans="1:16" s="74" customFormat="1" ht="19.5" hidden="1" customHeight="1" x14ac:dyDescent="0.25">
      <c r="A491" s="108"/>
      <c r="B491" s="99"/>
      <c r="C491" s="100"/>
      <c r="D491" s="142"/>
      <c r="E491" s="102"/>
      <c r="F491" s="103"/>
      <c r="G491" s="143"/>
      <c r="H491" s="96"/>
      <c r="I491" s="105"/>
      <c r="J491" s="105"/>
      <c r="K491" s="69"/>
      <c r="L491" s="247"/>
      <c r="M491" s="103"/>
      <c r="P491" s="97"/>
    </row>
    <row r="492" spans="1:16" s="74" customFormat="1" ht="19.5" hidden="1" customHeight="1" x14ac:dyDescent="0.25">
      <c r="A492" s="108"/>
      <c r="B492" s="99"/>
      <c r="C492" s="100"/>
      <c r="D492" s="142"/>
      <c r="E492" s="102"/>
      <c r="F492" s="103"/>
      <c r="G492" s="143"/>
      <c r="H492" s="96"/>
      <c r="I492" s="105"/>
      <c r="J492" s="105"/>
      <c r="K492" s="69"/>
      <c r="L492" s="247"/>
      <c r="M492" s="103"/>
      <c r="P492" s="97"/>
    </row>
    <row r="493" spans="1:16" s="74" customFormat="1" ht="19.5" hidden="1" customHeight="1" thickBot="1" x14ac:dyDescent="0.3">
      <c r="A493" s="551"/>
      <c r="B493" s="552"/>
      <c r="C493" s="552"/>
      <c r="D493" s="552"/>
      <c r="E493" s="552"/>
      <c r="F493" s="552"/>
      <c r="G493" s="552"/>
      <c r="H493" s="552"/>
      <c r="I493" s="552"/>
      <c r="J493" s="552"/>
      <c r="K493" s="553"/>
      <c r="L493" s="314">
        <f>SUM(L494:L496)</f>
        <v>0</v>
      </c>
      <c r="M493" s="96"/>
      <c r="P493" s="97"/>
    </row>
    <row r="494" spans="1:16" s="74" customFormat="1" ht="19.5" hidden="1" customHeight="1" x14ac:dyDescent="0.25">
      <c r="A494" s="108"/>
      <c r="B494" s="99"/>
      <c r="C494" s="100"/>
      <c r="D494" s="142"/>
      <c r="E494" s="102"/>
      <c r="F494" s="103"/>
      <c r="G494" s="143"/>
      <c r="H494" s="96"/>
      <c r="I494" s="105"/>
      <c r="J494" s="105"/>
      <c r="K494" s="69"/>
      <c r="L494" s="247"/>
      <c r="M494" s="103"/>
      <c r="P494" s="97"/>
    </row>
    <row r="495" spans="1:16" s="74" customFormat="1" ht="19.5" hidden="1" customHeight="1" x14ac:dyDescent="0.25">
      <c r="A495" s="108"/>
      <c r="B495" s="99"/>
      <c r="C495" s="100"/>
      <c r="D495" s="142"/>
      <c r="E495" s="102"/>
      <c r="F495" s="103"/>
      <c r="G495" s="143"/>
      <c r="H495" s="96"/>
      <c r="I495" s="105"/>
      <c r="J495" s="105"/>
      <c r="K495" s="69"/>
      <c r="L495" s="247"/>
      <c r="M495" s="103"/>
      <c r="P495" s="97"/>
    </row>
    <row r="496" spans="1:16" s="74" customFormat="1" ht="19.5" hidden="1" customHeight="1" x14ac:dyDescent="0.25">
      <c r="A496" s="108"/>
      <c r="B496" s="99"/>
      <c r="C496" s="100"/>
      <c r="D496" s="142"/>
      <c r="E496" s="102"/>
      <c r="F496" s="103"/>
      <c r="G496" s="143"/>
      <c r="H496" s="96"/>
      <c r="I496" s="105"/>
      <c r="J496" s="105"/>
      <c r="K496" s="69"/>
      <c r="L496" s="247"/>
      <c r="M496" s="103"/>
      <c r="P496" s="97"/>
    </row>
    <row r="497" spans="1:16" s="74" customFormat="1" ht="19.5" hidden="1" customHeight="1" thickBot="1" x14ac:dyDescent="0.3">
      <c r="A497" s="551"/>
      <c r="B497" s="552"/>
      <c r="C497" s="552"/>
      <c r="D497" s="552"/>
      <c r="E497" s="552"/>
      <c r="F497" s="552"/>
      <c r="G497" s="552"/>
      <c r="H497" s="552"/>
      <c r="I497" s="552"/>
      <c r="J497" s="552"/>
      <c r="K497" s="553"/>
      <c r="L497" s="314">
        <f>SUM(L498:L501)</f>
        <v>0</v>
      </c>
      <c r="M497" s="96"/>
      <c r="P497" s="97"/>
    </row>
    <row r="498" spans="1:16" s="74" customFormat="1" ht="19.5" hidden="1" customHeight="1" x14ac:dyDescent="0.25">
      <c r="A498" s="108"/>
      <c r="B498" s="99"/>
      <c r="C498" s="100"/>
      <c r="D498" s="142"/>
      <c r="E498" s="102"/>
      <c r="F498" s="103"/>
      <c r="G498" s="143"/>
      <c r="H498" s="96"/>
      <c r="I498" s="105"/>
      <c r="J498" s="105"/>
      <c r="K498" s="69"/>
      <c r="L498" s="247"/>
      <c r="M498" s="103"/>
      <c r="P498" s="97"/>
    </row>
    <row r="499" spans="1:16" s="74" customFormat="1" ht="19.5" hidden="1" customHeight="1" x14ac:dyDescent="0.25">
      <c r="A499" s="108"/>
      <c r="B499" s="99"/>
      <c r="C499" s="100"/>
      <c r="D499" s="142"/>
      <c r="E499" s="102"/>
      <c r="F499" s="103"/>
      <c r="G499" s="143"/>
      <c r="H499" s="96"/>
      <c r="I499" s="105"/>
      <c r="J499" s="105"/>
      <c r="K499" s="69"/>
      <c r="L499" s="247"/>
      <c r="M499" s="103"/>
      <c r="P499" s="97"/>
    </row>
    <row r="500" spans="1:16" s="74" customFormat="1" ht="19.5" hidden="1" customHeight="1" x14ac:dyDescent="0.25">
      <c r="A500" s="108"/>
      <c r="B500" s="99"/>
      <c r="C500" s="100"/>
      <c r="D500" s="142"/>
      <c r="E500" s="102"/>
      <c r="F500" s="103"/>
      <c r="G500" s="143"/>
      <c r="H500" s="96"/>
      <c r="I500" s="105"/>
      <c r="J500" s="105"/>
      <c r="K500" s="69"/>
      <c r="L500" s="247"/>
      <c r="M500" s="103"/>
      <c r="P500" s="97"/>
    </row>
    <row r="501" spans="1:16" s="74" customFormat="1" ht="19.5" hidden="1" customHeight="1" x14ac:dyDescent="0.25">
      <c r="A501" s="108"/>
      <c r="B501" s="99"/>
      <c r="C501" s="100"/>
      <c r="D501" s="142"/>
      <c r="E501" s="102"/>
      <c r="F501" s="103"/>
      <c r="G501" s="143"/>
      <c r="H501" s="96"/>
      <c r="I501" s="105"/>
      <c r="J501" s="105"/>
      <c r="K501" s="69"/>
      <c r="L501" s="247"/>
      <c r="M501" s="103"/>
      <c r="P501" s="97"/>
    </row>
    <row r="502" spans="1:16" s="74" customFormat="1" ht="19.5" hidden="1" customHeight="1" thickBot="1" x14ac:dyDescent="0.3">
      <c r="A502" s="551"/>
      <c r="B502" s="552"/>
      <c r="C502" s="552"/>
      <c r="D502" s="552"/>
      <c r="E502" s="552"/>
      <c r="F502" s="552"/>
      <c r="G502" s="552"/>
      <c r="H502" s="552"/>
      <c r="I502" s="552"/>
      <c r="J502" s="552"/>
      <c r="K502" s="553"/>
      <c r="L502" s="314">
        <f>SUM(L503:L504)</f>
        <v>0</v>
      </c>
      <c r="M502" s="96"/>
      <c r="P502" s="97"/>
    </row>
    <row r="503" spans="1:16" s="74" customFormat="1" ht="19.5" hidden="1" customHeight="1" x14ac:dyDescent="0.25">
      <c r="A503" s="108"/>
      <c r="B503" s="99"/>
      <c r="C503" s="100"/>
      <c r="D503" s="142"/>
      <c r="E503" s="102"/>
      <c r="F503" s="103"/>
      <c r="G503" s="143"/>
      <c r="H503" s="96"/>
      <c r="I503" s="105"/>
      <c r="J503" s="105"/>
      <c r="K503" s="69"/>
      <c r="L503" s="247"/>
      <c r="M503" s="103"/>
      <c r="P503" s="97"/>
    </row>
    <row r="504" spans="1:16" s="74" customFormat="1" ht="19.5" hidden="1" customHeight="1" x14ac:dyDescent="0.25">
      <c r="A504" s="108"/>
      <c r="B504" s="99"/>
      <c r="C504" s="100"/>
      <c r="D504" s="142"/>
      <c r="E504" s="102"/>
      <c r="F504" s="103"/>
      <c r="G504" s="143"/>
      <c r="H504" s="96"/>
      <c r="I504" s="105"/>
      <c r="J504" s="105"/>
      <c r="K504" s="105"/>
      <c r="L504" s="247"/>
      <c r="M504" s="103"/>
      <c r="P504" s="97"/>
    </row>
    <row r="505" spans="1:16" s="74" customFormat="1" ht="19.5" hidden="1" customHeight="1" thickBot="1" x14ac:dyDescent="0.3">
      <c r="A505" s="551"/>
      <c r="B505" s="552"/>
      <c r="C505" s="552"/>
      <c r="D505" s="552"/>
      <c r="E505" s="552"/>
      <c r="F505" s="552"/>
      <c r="G505" s="552"/>
      <c r="H505" s="552"/>
      <c r="I505" s="552"/>
      <c r="J505" s="552"/>
      <c r="K505" s="553"/>
      <c r="L505" s="314">
        <f>SUM(L506:L513)</f>
        <v>0</v>
      </c>
      <c r="M505" s="96"/>
      <c r="P505" s="97"/>
    </row>
    <row r="506" spans="1:16" s="74" customFormat="1" ht="19.5" hidden="1" customHeight="1" x14ac:dyDescent="0.25">
      <c r="A506" s="108"/>
      <c r="B506" s="99"/>
      <c r="C506" s="100"/>
      <c r="D506" s="142"/>
      <c r="E506" s="102"/>
      <c r="F506" s="103"/>
      <c r="G506" s="143"/>
      <c r="H506" s="96"/>
      <c r="I506" s="105"/>
      <c r="J506" s="105"/>
      <c r="K506" s="105"/>
      <c r="L506" s="247"/>
      <c r="M506" s="103"/>
      <c r="P506" s="97"/>
    </row>
    <row r="507" spans="1:16" s="74" customFormat="1" ht="19.5" hidden="1" customHeight="1" x14ac:dyDescent="0.25">
      <c r="A507" s="108"/>
      <c r="B507" s="99"/>
      <c r="C507" s="100"/>
      <c r="D507" s="142"/>
      <c r="E507" s="102"/>
      <c r="F507" s="103"/>
      <c r="G507" s="143"/>
      <c r="H507" s="96"/>
      <c r="I507" s="105"/>
      <c r="J507" s="105"/>
      <c r="K507" s="105"/>
      <c r="L507" s="247"/>
      <c r="M507" s="103"/>
      <c r="P507" s="97"/>
    </row>
    <row r="508" spans="1:16" s="74" customFormat="1" ht="19.5" hidden="1" customHeight="1" x14ac:dyDescent="0.25">
      <c r="A508" s="108"/>
      <c r="B508" s="99"/>
      <c r="C508" s="100"/>
      <c r="D508" s="142"/>
      <c r="E508" s="102"/>
      <c r="F508" s="103"/>
      <c r="G508" s="143"/>
      <c r="H508" s="96"/>
      <c r="I508" s="105"/>
      <c r="J508" s="105"/>
      <c r="K508" s="100"/>
      <c r="L508" s="247"/>
      <c r="M508" s="103"/>
      <c r="P508" s="97"/>
    </row>
    <row r="509" spans="1:16" s="74" customFormat="1" ht="19.5" hidden="1" customHeight="1" x14ac:dyDescent="0.25">
      <c r="A509" s="108"/>
      <c r="B509" s="99"/>
      <c r="C509" s="100"/>
      <c r="D509" s="142"/>
      <c r="E509" s="102"/>
      <c r="F509" s="103"/>
      <c r="G509" s="143"/>
      <c r="H509" s="96"/>
      <c r="I509" s="105"/>
      <c r="J509" s="105"/>
      <c r="K509" s="354"/>
      <c r="L509" s="247"/>
      <c r="M509" s="103"/>
      <c r="P509" s="97"/>
    </row>
    <row r="510" spans="1:16" s="74" customFormat="1" ht="19.5" hidden="1" customHeight="1" x14ac:dyDescent="0.25">
      <c r="A510" s="108"/>
      <c r="B510" s="99"/>
      <c r="C510" s="100"/>
      <c r="D510" s="142"/>
      <c r="E510" s="102"/>
      <c r="F510" s="103"/>
      <c r="G510" s="143"/>
      <c r="H510" s="96"/>
      <c r="I510" s="105"/>
      <c r="J510" s="105"/>
      <c r="K510" s="354"/>
      <c r="L510" s="247"/>
      <c r="M510" s="103"/>
      <c r="P510" s="97"/>
    </row>
    <row r="511" spans="1:16" s="74" customFormat="1" ht="19.5" hidden="1" customHeight="1" x14ac:dyDescent="0.25">
      <c r="A511" s="108"/>
      <c r="B511" s="99"/>
      <c r="C511" s="100"/>
      <c r="D511" s="142"/>
      <c r="E511" s="102"/>
      <c r="F511" s="103"/>
      <c r="G511" s="143"/>
      <c r="H511" s="96"/>
      <c r="I511" s="105"/>
      <c r="J511" s="105"/>
      <c r="K511" s="354"/>
      <c r="L511" s="247"/>
      <c r="M511" s="103"/>
      <c r="P511" s="97"/>
    </row>
    <row r="512" spans="1:16" s="74" customFormat="1" ht="19.5" hidden="1" customHeight="1" x14ac:dyDescent="0.25">
      <c r="A512" s="108"/>
      <c r="B512" s="99"/>
      <c r="C512" s="100"/>
      <c r="D512" s="142"/>
      <c r="E512" s="102"/>
      <c r="F512" s="103"/>
      <c r="G512" s="143"/>
      <c r="H512" s="96"/>
      <c r="I512" s="105"/>
      <c r="J512" s="105"/>
      <c r="K512" s="354"/>
      <c r="L512" s="247"/>
      <c r="M512" s="103"/>
      <c r="P512" s="97"/>
    </row>
    <row r="513" spans="1:16" s="74" customFormat="1" ht="19.5" hidden="1" customHeight="1" x14ac:dyDescent="0.25">
      <c r="A513" s="108"/>
      <c r="B513" s="99"/>
      <c r="C513" s="100"/>
      <c r="D513" s="142"/>
      <c r="E513" s="102"/>
      <c r="F513" s="103"/>
      <c r="G513" s="143"/>
      <c r="H513" s="96"/>
      <c r="I513" s="105"/>
      <c r="J513" s="105"/>
      <c r="K513" s="354"/>
      <c r="L513" s="247"/>
      <c r="M513" s="103"/>
      <c r="P513" s="97"/>
    </row>
    <row r="514" spans="1:16" s="74" customFormat="1" ht="19.5" hidden="1" customHeight="1" thickBot="1" x14ac:dyDescent="0.3">
      <c r="A514" s="551"/>
      <c r="B514" s="552"/>
      <c r="C514" s="552"/>
      <c r="D514" s="552"/>
      <c r="E514" s="552"/>
      <c r="F514" s="552"/>
      <c r="G514" s="552"/>
      <c r="H514" s="552"/>
      <c r="I514" s="552"/>
      <c r="J514" s="552"/>
      <c r="K514" s="553"/>
      <c r="L514" s="288">
        <f>SUM(L515:L519)</f>
        <v>0</v>
      </c>
      <c r="M514" s="96"/>
      <c r="P514" s="97"/>
    </row>
    <row r="515" spans="1:16" s="74" customFormat="1" ht="19.5" hidden="1" customHeight="1" x14ac:dyDescent="0.25">
      <c r="A515" s="108"/>
      <c r="B515" s="99"/>
      <c r="C515" s="100"/>
      <c r="D515" s="142"/>
      <c r="E515" s="102"/>
      <c r="F515" s="103"/>
      <c r="G515" s="143"/>
      <c r="H515" s="96"/>
      <c r="I515" s="105"/>
      <c r="J515" s="105"/>
      <c r="K515" s="354"/>
      <c r="L515" s="247"/>
      <c r="M515" s="103"/>
      <c r="P515" s="97"/>
    </row>
    <row r="516" spans="1:16" s="74" customFormat="1" ht="19.5" hidden="1" customHeight="1" x14ac:dyDescent="0.25">
      <c r="A516" s="108"/>
      <c r="B516" s="99"/>
      <c r="C516" s="100"/>
      <c r="D516" s="142"/>
      <c r="E516" s="102"/>
      <c r="F516" s="103"/>
      <c r="G516" s="143"/>
      <c r="H516" s="96"/>
      <c r="I516" s="105"/>
      <c r="J516" s="105"/>
      <c r="K516" s="354"/>
      <c r="L516" s="247"/>
      <c r="M516" s="103"/>
      <c r="P516" s="97"/>
    </row>
    <row r="517" spans="1:16" s="74" customFormat="1" ht="19.5" hidden="1" customHeight="1" x14ac:dyDescent="0.25">
      <c r="A517" s="108"/>
      <c r="B517" s="99"/>
      <c r="C517" s="100"/>
      <c r="D517" s="142"/>
      <c r="E517" s="102"/>
      <c r="F517" s="103"/>
      <c r="G517" s="143"/>
      <c r="H517" s="96"/>
      <c r="I517" s="105"/>
      <c r="J517" s="105"/>
      <c r="K517" s="354"/>
      <c r="L517" s="247"/>
      <c r="M517" s="103"/>
      <c r="P517" s="97"/>
    </row>
    <row r="518" spans="1:16" s="74" customFormat="1" ht="19.5" hidden="1" customHeight="1" x14ac:dyDescent="0.25">
      <c r="A518" s="108"/>
      <c r="B518" s="99"/>
      <c r="C518" s="100"/>
      <c r="D518" s="142"/>
      <c r="E518" s="102"/>
      <c r="F518" s="103"/>
      <c r="G518" s="143"/>
      <c r="H518" s="96"/>
      <c r="I518" s="105"/>
      <c r="J518" s="105"/>
      <c r="K518" s="354"/>
      <c r="L518" s="247"/>
      <c r="M518" s="103"/>
      <c r="P518" s="97"/>
    </row>
    <row r="519" spans="1:16" s="74" customFormat="1" ht="19.5" hidden="1" customHeight="1" x14ac:dyDescent="0.25">
      <c r="A519" s="108"/>
      <c r="B519" s="99"/>
      <c r="C519" s="100"/>
      <c r="D519" s="142"/>
      <c r="E519" s="102"/>
      <c r="F519" s="103"/>
      <c r="G519" s="143"/>
      <c r="H519" s="96"/>
      <c r="I519" s="105"/>
      <c r="J519" s="105"/>
      <c r="K519" s="354"/>
      <c r="L519" s="247"/>
      <c r="M519" s="103"/>
      <c r="P519" s="97"/>
    </row>
    <row r="520" spans="1:16" s="74" customFormat="1" ht="19.5" hidden="1" customHeight="1" thickBot="1" x14ac:dyDescent="0.3">
      <c r="A520" s="551"/>
      <c r="B520" s="552"/>
      <c r="C520" s="552"/>
      <c r="D520" s="552"/>
      <c r="E520" s="552"/>
      <c r="F520" s="552"/>
      <c r="G520" s="552"/>
      <c r="H520" s="552"/>
      <c r="I520" s="552"/>
      <c r="J520" s="552"/>
      <c r="K520" s="553"/>
      <c r="L520" s="288">
        <f>SUM(L521:L530)</f>
        <v>0</v>
      </c>
      <c r="M520" s="96"/>
      <c r="P520" s="97"/>
    </row>
    <row r="521" spans="1:16" s="74" customFormat="1" ht="19.5" hidden="1" customHeight="1" x14ac:dyDescent="0.25">
      <c r="A521" s="108"/>
      <c r="B521" s="99"/>
      <c r="C521" s="100"/>
      <c r="D521" s="142"/>
      <c r="E521" s="102"/>
      <c r="F521" s="103"/>
      <c r="G521" s="143"/>
      <c r="H521" s="96"/>
      <c r="I521" s="105"/>
      <c r="J521" s="105"/>
      <c r="K521" s="354"/>
      <c r="L521" s="247"/>
      <c r="M521" s="103"/>
      <c r="P521" s="97"/>
    </row>
    <row r="522" spans="1:16" s="74" customFormat="1" ht="19.5" hidden="1" customHeight="1" x14ac:dyDescent="0.25">
      <c r="A522" s="108"/>
      <c r="B522" s="99"/>
      <c r="C522" s="100"/>
      <c r="D522" s="142"/>
      <c r="E522" s="102"/>
      <c r="F522" s="103"/>
      <c r="G522" s="143"/>
      <c r="H522" s="96"/>
      <c r="I522" s="105"/>
      <c r="J522" s="105"/>
      <c r="K522" s="354"/>
      <c r="L522" s="247"/>
      <c r="M522" s="103"/>
      <c r="P522" s="97"/>
    </row>
    <row r="523" spans="1:16" s="74" customFormat="1" ht="19.5" hidden="1" customHeight="1" x14ac:dyDescent="0.25">
      <c r="A523" s="108"/>
      <c r="B523" s="99"/>
      <c r="C523" s="100"/>
      <c r="D523" s="142"/>
      <c r="E523" s="102"/>
      <c r="F523" s="103"/>
      <c r="G523" s="143"/>
      <c r="H523" s="96"/>
      <c r="I523" s="105"/>
      <c r="J523" s="105"/>
      <c r="K523" s="354"/>
      <c r="L523" s="247"/>
      <c r="M523" s="103"/>
      <c r="P523" s="97"/>
    </row>
    <row r="524" spans="1:16" s="74" customFormat="1" ht="19.5" hidden="1" customHeight="1" x14ac:dyDescent="0.25">
      <c r="A524" s="108"/>
      <c r="B524" s="99"/>
      <c r="C524" s="100"/>
      <c r="D524" s="142"/>
      <c r="E524" s="102"/>
      <c r="F524" s="103"/>
      <c r="G524" s="143"/>
      <c r="H524" s="96"/>
      <c r="I524" s="105"/>
      <c r="J524" s="105"/>
      <c r="K524" s="354"/>
      <c r="L524" s="247"/>
      <c r="M524" s="103"/>
      <c r="P524" s="97"/>
    </row>
    <row r="525" spans="1:16" s="74" customFormat="1" ht="19.5" hidden="1" customHeight="1" x14ac:dyDescent="0.25">
      <c r="A525" s="108"/>
      <c r="B525" s="99"/>
      <c r="C525" s="100"/>
      <c r="D525" s="142"/>
      <c r="E525" s="102"/>
      <c r="F525" s="103"/>
      <c r="G525" s="143"/>
      <c r="H525" s="96"/>
      <c r="I525" s="105"/>
      <c r="J525" s="105"/>
      <c r="K525" s="354"/>
      <c r="L525" s="247"/>
      <c r="M525" s="103"/>
      <c r="P525" s="97"/>
    </row>
    <row r="526" spans="1:16" s="74" customFormat="1" ht="19.5" hidden="1" customHeight="1" x14ac:dyDescent="0.25">
      <c r="A526" s="108"/>
      <c r="B526" s="99"/>
      <c r="C526" s="100"/>
      <c r="D526" s="142"/>
      <c r="E526" s="102"/>
      <c r="F526" s="103"/>
      <c r="G526" s="143"/>
      <c r="H526" s="96"/>
      <c r="I526" s="105"/>
      <c r="J526" s="105"/>
      <c r="K526" s="354"/>
      <c r="L526" s="247"/>
      <c r="M526" s="103"/>
      <c r="P526" s="97"/>
    </row>
    <row r="527" spans="1:16" s="74" customFormat="1" ht="19.5" hidden="1" customHeight="1" x14ac:dyDescent="0.25">
      <c r="A527" s="108"/>
      <c r="B527" s="99"/>
      <c r="C527" s="100"/>
      <c r="D527" s="142"/>
      <c r="E527" s="102"/>
      <c r="F527" s="103"/>
      <c r="G527" s="143"/>
      <c r="H527" s="96"/>
      <c r="I527" s="105"/>
      <c r="J527" s="105"/>
      <c r="K527" s="354"/>
      <c r="L527" s="247"/>
      <c r="M527" s="103"/>
      <c r="P527" s="97"/>
    </row>
    <row r="528" spans="1:16" s="74" customFormat="1" ht="19.5" hidden="1" customHeight="1" x14ac:dyDescent="0.25">
      <c r="A528" s="108"/>
      <c r="B528" s="99"/>
      <c r="C528" s="100"/>
      <c r="D528" s="142"/>
      <c r="E528" s="102"/>
      <c r="F528" s="103"/>
      <c r="G528" s="143"/>
      <c r="H528" s="96"/>
      <c r="I528" s="105"/>
      <c r="J528" s="105"/>
      <c r="K528" s="354"/>
      <c r="L528" s="247"/>
      <c r="M528" s="103"/>
      <c r="P528" s="97"/>
    </row>
    <row r="529" spans="1:16" s="74" customFormat="1" ht="19.5" hidden="1" customHeight="1" x14ac:dyDescent="0.25">
      <c r="A529" s="108"/>
      <c r="B529" s="99"/>
      <c r="C529" s="100"/>
      <c r="D529" s="142"/>
      <c r="E529" s="102"/>
      <c r="F529" s="103"/>
      <c r="G529" s="143"/>
      <c r="H529" s="96"/>
      <c r="I529" s="105"/>
      <c r="J529" s="105"/>
      <c r="K529" s="354"/>
      <c r="L529" s="247"/>
      <c r="M529" s="103"/>
      <c r="P529" s="97"/>
    </row>
    <row r="530" spans="1:16" s="74" customFormat="1" ht="19.5" hidden="1" customHeight="1" x14ac:dyDescent="0.25">
      <c r="A530" s="108"/>
      <c r="B530" s="99"/>
      <c r="C530" s="100"/>
      <c r="D530" s="142"/>
      <c r="E530" s="102"/>
      <c r="F530" s="103"/>
      <c r="G530" s="143"/>
      <c r="H530" s="96"/>
      <c r="I530" s="105"/>
      <c r="J530" s="105"/>
      <c r="K530" s="354"/>
      <c r="L530" s="247"/>
      <c r="M530" s="103"/>
      <c r="P530" s="97"/>
    </row>
    <row r="531" spans="1:16" s="74" customFormat="1" ht="19.5" hidden="1" customHeight="1" thickBot="1" x14ac:dyDescent="0.3">
      <c r="A531" s="551"/>
      <c r="B531" s="552"/>
      <c r="C531" s="552"/>
      <c r="D531" s="552"/>
      <c r="E531" s="552"/>
      <c r="F531" s="552"/>
      <c r="G531" s="552"/>
      <c r="H531" s="552"/>
      <c r="I531" s="552"/>
      <c r="J531" s="552"/>
      <c r="K531" s="553"/>
      <c r="L531" s="288">
        <f>SUM(L532:L537)</f>
        <v>0</v>
      </c>
      <c r="M531" s="96"/>
      <c r="P531" s="97"/>
    </row>
    <row r="532" spans="1:16" s="74" customFormat="1" ht="19.5" hidden="1" customHeight="1" x14ac:dyDescent="0.25">
      <c r="A532" s="108"/>
      <c r="B532" s="100"/>
      <c r="C532" s="100"/>
      <c r="D532" s="142"/>
      <c r="E532" s="102"/>
      <c r="F532" s="103"/>
      <c r="G532" s="143"/>
      <c r="H532" s="96"/>
      <c r="I532" s="105"/>
      <c r="J532" s="105"/>
      <c r="K532" s="354"/>
      <c r="L532" s="247"/>
      <c r="M532" s="103"/>
      <c r="P532" s="97"/>
    </row>
    <row r="533" spans="1:16" s="74" customFormat="1" ht="19.5" hidden="1" customHeight="1" x14ac:dyDescent="0.25">
      <c r="A533" s="108"/>
      <c r="B533" s="100"/>
      <c r="C533" s="100"/>
      <c r="D533" s="142"/>
      <c r="E533" s="102"/>
      <c r="F533" s="103"/>
      <c r="G533" s="143"/>
      <c r="H533" s="96"/>
      <c r="I533" s="105"/>
      <c r="J533" s="105"/>
      <c r="K533" s="354"/>
      <c r="L533" s="247"/>
      <c r="M533" s="103"/>
      <c r="P533" s="97"/>
    </row>
    <row r="534" spans="1:16" s="74" customFormat="1" ht="19.5" hidden="1" customHeight="1" x14ac:dyDescent="0.25">
      <c r="A534" s="108"/>
      <c r="B534" s="100"/>
      <c r="C534" s="100"/>
      <c r="D534" s="142"/>
      <c r="E534" s="102"/>
      <c r="F534" s="103"/>
      <c r="G534" s="143"/>
      <c r="H534" s="96"/>
      <c r="I534" s="105"/>
      <c r="J534" s="105"/>
      <c r="K534" s="354"/>
      <c r="L534" s="247"/>
      <c r="M534" s="103"/>
      <c r="P534" s="97"/>
    </row>
    <row r="535" spans="1:16" s="74" customFormat="1" ht="19.5" hidden="1" customHeight="1" x14ac:dyDescent="0.25">
      <c r="A535" s="108"/>
      <c r="B535" s="100"/>
      <c r="C535" s="100"/>
      <c r="D535" s="142"/>
      <c r="E535" s="102"/>
      <c r="F535" s="103"/>
      <c r="G535" s="143"/>
      <c r="H535" s="96"/>
      <c r="I535" s="105"/>
      <c r="J535" s="105"/>
      <c r="K535" s="354"/>
      <c r="L535" s="247"/>
      <c r="M535" s="103"/>
      <c r="P535" s="97"/>
    </row>
    <row r="536" spans="1:16" s="74" customFormat="1" ht="19.5" hidden="1" customHeight="1" x14ac:dyDescent="0.25">
      <c r="A536" s="108"/>
      <c r="B536" s="100"/>
      <c r="C536" s="100"/>
      <c r="D536" s="142"/>
      <c r="E536" s="102"/>
      <c r="F536" s="103"/>
      <c r="G536" s="143"/>
      <c r="H536" s="96"/>
      <c r="I536" s="105"/>
      <c r="J536" s="105"/>
      <c r="K536" s="354"/>
      <c r="L536" s="247"/>
      <c r="M536" s="103"/>
      <c r="P536" s="97"/>
    </row>
    <row r="537" spans="1:16" s="74" customFormat="1" ht="19.5" hidden="1" customHeight="1" x14ac:dyDescent="0.25">
      <c r="A537" s="108"/>
      <c r="B537" s="100"/>
      <c r="C537" s="100"/>
      <c r="D537" s="142"/>
      <c r="E537" s="102"/>
      <c r="F537" s="103"/>
      <c r="G537" s="143"/>
      <c r="H537" s="96"/>
      <c r="I537" s="105"/>
      <c r="J537" s="105"/>
      <c r="K537" s="354"/>
      <c r="L537" s="247"/>
      <c r="M537" s="103"/>
      <c r="P537" s="97"/>
    </row>
    <row r="538" spans="1:16" s="74" customFormat="1" ht="19.5" hidden="1" customHeight="1" thickBot="1" x14ac:dyDescent="0.3">
      <c r="A538" s="551"/>
      <c r="B538" s="552"/>
      <c r="C538" s="552"/>
      <c r="D538" s="552"/>
      <c r="E538" s="552"/>
      <c r="F538" s="552"/>
      <c r="G538" s="552"/>
      <c r="H538" s="552"/>
      <c r="I538" s="552"/>
      <c r="J538" s="552"/>
      <c r="K538" s="553"/>
      <c r="L538" s="288">
        <f>SUM(L539)</f>
        <v>0</v>
      </c>
      <c r="M538" s="96"/>
      <c r="P538" s="97"/>
    </row>
    <row r="539" spans="1:16" s="74" customFormat="1" ht="19.5" hidden="1" customHeight="1" x14ac:dyDescent="0.25">
      <c r="A539" s="108"/>
      <c r="B539" s="100"/>
      <c r="C539" s="100"/>
      <c r="D539" s="142"/>
      <c r="E539" s="102"/>
      <c r="F539" s="103"/>
      <c r="G539" s="143"/>
      <c r="H539" s="96"/>
      <c r="I539" s="105"/>
      <c r="J539" s="105"/>
      <c r="K539" s="354"/>
      <c r="L539" s="247"/>
      <c r="M539" s="103"/>
      <c r="P539" s="97"/>
    </row>
    <row r="540" spans="1:16" s="74" customFormat="1" ht="19.5" hidden="1" customHeight="1" thickBot="1" x14ac:dyDescent="0.3">
      <c r="A540" s="551"/>
      <c r="B540" s="552"/>
      <c r="C540" s="552"/>
      <c r="D540" s="552"/>
      <c r="E540" s="552"/>
      <c r="F540" s="552"/>
      <c r="G540" s="552"/>
      <c r="H540" s="552"/>
      <c r="I540" s="552"/>
      <c r="J540" s="552"/>
      <c r="K540" s="553"/>
      <c r="L540" s="288">
        <f>SUM(L541:L549)</f>
        <v>0</v>
      </c>
      <c r="M540" s="96"/>
      <c r="P540" s="97"/>
    </row>
    <row r="541" spans="1:16" s="74" customFormat="1" ht="19.5" hidden="1" customHeight="1" x14ac:dyDescent="0.25">
      <c r="A541" s="108"/>
      <c r="B541" s="100"/>
      <c r="C541" s="100"/>
      <c r="D541" s="142"/>
      <c r="E541" s="102"/>
      <c r="F541" s="103"/>
      <c r="G541" s="143"/>
      <c r="H541" s="96"/>
      <c r="I541" s="105"/>
      <c r="J541" s="105"/>
      <c r="K541" s="354"/>
      <c r="L541" s="247"/>
      <c r="M541" s="103"/>
      <c r="P541" s="97"/>
    </row>
    <row r="542" spans="1:16" s="74" customFormat="1" ht="19.5" hidden="1" customHeight="1" x14ac:dyDescent="0.25">
      <c r="A542" s="108"/>
      <c r="B542" s="100"/>
      <c r="C542" s="100"/>
      <c r="D542" s="142"/>
      <c r="E542" s="102"/>
      <c r="F542" s="103"/>
      <c r="G542" s="143"/>
      <c r="H542" s="96"/>
      <c r="I542" s="105"/>
      <c r="J542" s="105"/>
      <c r="K542" s="354"/>
      <c r="L542" s="247"/>
      <c r="M542" s="103"/>
      <c r="P542" s="97"/>
    </row>
    <row r="543" spans="1:16" s="74" customFormat="1" ht="19.5" hidden="1" customHeight="1" x14ac:dyDescent="0.25">
      <c r="A543" s="108"/>
      <c r="B543" s="100"/>
      <c r="C543" s="100"/>
      <c r="D543" s="142"/>
      <c r="E543" s="102"/>
      <c r="F543" s="103"/>
      <c r="G543" s="143"/>
      <c r="H543" s="96"/>
      <c r="I543" s="105"/>
      <c r="J543" s="105"/>
      <c r="K543" s="354"/>
      <c r="L543" s="247"/>
      <c r="M543" s="103"/>
      <c r="P543" s="97"/>
    </row>
    <row r="544" spans="1:16" s="74" customFormat="1" ht="19.5" hidden="1" customHeight="1" x14ac:dyDescent="0.25">
      <c r="A544" s="108"/>
      <c r="B544" s="100"/>
      <c r="C544" s="100"/>
      <c r="D544" s="142"/>
      <c r="E544" s="102"/>
      <c r="F544" s="103"/>
      <c r="G544" s="143"/>
      <c r="H544" s="96"/>
      <c r="I544" s="105"/>
      <c r="J544" s="105"/>
      <c r="K544" s="354"/>
      <c r="L544" s="247"/>
      <c r="M544" s="103"/>
      <c r="P544" s="97"/>
    </row>
    <row r="545" spans="1:16" s="74" customFormat="1" ht="19.5" hidden="1" customHeight="1" x14ac:dyDescent="0.25">
      <c r="A545" s="108"/>
      <c r="B545" s="100"/>
      <c r="C545" s="100"/>
      <c r="D545" s="142"/>
      <c r="E545" s="102"/>
      <c r="F545" s="103"/>
      <c r="G545" s="143"/>
      <c r="H545" s="96"/>
      <c r="I545" s="105"/>
      <c r="J545" s="105"/>
      <c r="K545" s="354"/>
      <c r="L545" s="247"/>
      <c r="M545" s="103"/>
      <c r="P545" s="97"/>
    </row>
    <row r="546" spans="1:16" s="74" customFormat="1" ht="19.5" hidden="1" customHeight="1" x14ac:dyDescent="0.25">
      <c r="A546" s="108"/>
      <c r="B546" s="100"/>
      <c r="C546" s="100"/>
      <c r="D546" s="152"/>
      <c r="E546" s="108"/>
      <c r="F546" s="103"/>
      <c r="G546" s="144"/>
      <c r="H546" s="103"/>
      <c r="I546" s="145"/>
      <c r="J546" s="145"/>
      <c r="K546" s="354"/>
      <c r="L546" s="247"/>
      <c r="M546" s="103"/>
      <c r="P546" s="97"/>
    </row>
    <row r="547" spans="1:16" s="74" customFormat="1" ht="19.5" hidden="1" customHeight="1" x14ac:dyDescent="0.25">
      <c r="A547" s="108"/>
      <c r="B547" s="100"/>
      <c r="C547" s="100"/>
      <c r="D547" s="152"/>
      <c r="E547" s="108"/>
      <c r="F547" s="103"/>
      <c r="G547" s="144"/>
      <c r="H547" s="103"/>
      <c r="I547" s="145"/>
      <c r="J547" s="145"/>
      <c r="K547" s="145"/>
      <c r="L547" s="247"/>
      <c r="M547" s="103"/>
      <c r="P547" s="97"/>
    </row>
    <row r="548" spans="1:16" s="74" customFormat="1" ht="19.5" hidden="1" customHeight="1" x14ac:dyDescent="0.25">
      <c r="A548" s="108"/>
      <c r="B548" s="100"/>
      <c r="C548" s="100"/>
      <c r="D548" s="152"/>
      <c r="E548" s="108"/>
      <c r="F548" s="103"/>
      <c r="G548" s="144"/>
      <c r="H548" s="103"/>
      <c r="I548" s="145"/>
      <c r="J548" s="145"/>
      <c r="K548" s="145"/>
      <c r="L548" s="247"/>
      <c r="M548" s="103"/>
      <c r="P548" s="97"/>
    </row>
    <row r="549" spans="1:16" s="74" customFormat="1" ht="19.5" customHeight="1" x14ac:dyDescent="0.25">
      <c r="A549" s="108"/>
      <c r="B549" s="100"/>
      <c r="C549" s="100"/>
      <c r="D549" s="152"/>
      <c r="E549" s="108"/>
      <c r="F549" s="103"/>
      <c r="G549" s="144"/>
      <c r="H549" s="103"/>
      <c r="I549" s="145"/>
      <c r="J549" s="145"/>
      <c r="K549" s="145"/>
      <c r="L549" s="247"/>
      <c r="M549" s="103"/>
      <c r="P549" s="97"/>
    </row>
    <row r="550" spans="1:16" s="74" customFormat="1" ht="19.5" customHeight="1" thickBot="1" x14ac:dyDescent="0.3">
      <c r="A550" s="116" t="s">
        <v>34</v>
      </c>
      <c r="B550" s="113"/>
      <c r="C550" s="114"/>
      <c r="D550" s="115"/>
      <c r="E550" s="116"/>
      <c r="F550" s="117"/>
      <c r="G550" s="118"/>
      <c r="H550" s="117"/>
      <c r="I550" s="119"/>
      <c r="J550" s="119"/>
      <c r="K550" s="119"/>
      <c r="L550" s="229">
        <f>L473+L484+L488+L493+L497+L502+L505+L514+L6323+L531+L538+L540</f>
        <v>13943.99</v>
      </c>
      <c r="M550" s="204"/>
    </row>
    <row r="551" spans="1:16" s="74" customFormat="1" ht="19.5" customHeight="1" x14ac:dyDescent="0.25">
      <c r="A551" s="276"/>
      <c r="B551" s="123"/>
      <c r="C551" s="124"/>
      <c r="D551" s="277"/>
      <c r="E551" s="276"/>
      <c r="F551" s="123"/>
      <c r="G551" s="276"/>
      <c r="H551" s="123"/>
      <c r="I551" s="277"/>
      <c r="J551" s="277"/>
      <c r="K551" s="277"/>
      <c r="L551" s="230"/>
      <c r="M551" s="205"/>
    </row>
    <row r="552" spans="1:16" s="82" customFormat="1" ht="19.5" customHeight="1" x14ac:dyDescent="0.25">
      <c r="A552" s="558" t="s">
        <v>18</v>
      </c>
      <c r="B552" s="558"/>
      <c r="C552" s="558"/>
      <c r="D552" s="558"/>
      <c r="E552" s="558"/>
      <c r="F552" s="558"/>
      <c r="G552" s="560" t="s">
        <v>19</v>
      </c>
      <c r="H552" s="560"/>
      <c r="I552" s="128"/>
      <c r="J552" s="128"/>
      <c r="K552" s="128"/>
      <c r="L552" s="550" t="s">
        <v>20</v>
      </c>
      <c r="M552" s="550"/>
    </row>
    <row r="553" spans="1:16" s="82" customFormat="1" ht="7.5" customHeight="1" x14ac:dyDescent="0.25">
      <c r="B553" s="83"/>
      <c r="C553" s="84"/>
      <c r="D553" s="502"/>
      <c r="E553" s="122"/>
      <c r="F553" s="130"/>
      <c r="G553" s="131"/>
      <c r="H553" s="130"/>
      <c r="K553" s="200"/>
      <c r="L553" s="231"/>
      <c r="M553" s="130"/>
    </row>
    <row r="554" spans="1:16" s="82" customFormat="1" ht="10.5" customHeight="1" x14ac:dyDescent="0.25">
      <c r="A554" s="558" t="s">
        <v>1246</v>
      </c>
      <c r="B554" s="558"/>
      <c r="C554" s="558"/>
      <c r="D554" s="558"/>
      <c r="E554" s="558"/>
      <c r="F554" s="558"/>
      <c r="G554" s="559" t="s">
        <v>36</v>
      </c>
      <c r="H554" s="559"/>
      <c r="I554" s="279"/>
      <c r="J554" s="279"/>
      <c r="L554" s="559" t="s">
        <v>37</v>
      </c>
      <c r="M554" s="559"/>
    </row>
    <row r="555" spans="1:16" s="82" customFormat="1" ht="9" customHeight="1" x14ac:dyDescent="0.25">
      <c r="A555" s="558" t="s">
        <v>1247</v>
      </c>
      <c r="B555" s="558"/>
      <c r="C555" s="558"/>
      <c r="D555" s="558"/>
      <c r="E555" s="558"/>
      <c r="F555" s="558"/>
      <c r="G555" s="550" t="s">
        <v>39</v>
      </c>
      <c r="H555" s="550"/>
      <c r="I555" s="278"/>
      <c r="J555" s="278"/>
      <c r="L555" s="550" t="s">
        <v>40</v>
      </c>
      <c r="M555" s="550"/>
    </row>
    <row r="556" spans="1:16" ht="19.5" customHeight="1" x14ac:dyDescent="0.15">
      <c r="A556" s="557" t="s">
        <v>14</v>
      </c>
      <c r="B556" s="557"/>
      <c r="C556" s="557"/>
      <c r="D556" s="557"/>
      <c r="E556" s="557"/>
      <c r="F556" s="194"/>
      <c r="G556" s="196"/>
      <c r="H556" s="291"/>
      <c r="I556" s="196"/>
      <c r="J556" s="196"/>
      <c r="K556" s="198"/>
      <c r="L556" s="196"/>
      <c r="M556" s="215"/>
    </row>
    <row r="557" spans="1:16" ht="19.5" customHeight="1" x14ac:dyDescent="0.15">
      <c r="A557" s="218" t="s">
        <v>569</v>
      </c>
      <c r="B557" s="218"/>
      <c r="C557" s="219"/>
      <c r="D557" s="220"/>
      <c r="E557" s="245" t="s">
        <v>570</v>
      </c>
      <c r="F557" s="218"/>
      <c r="G557" s="220" t="s">
        <v>1</v>
      </c>
      <c r="H557" s="290" t="s">
        <v>571</v>
      </c>
      <c r="I557" s="218" t="s">
        <v>141</v>
      </c>
      <c r="J557" s="218"/>
      <c r="K557" s="249"/>
      <c r="L557" s="221"/>
      <c r="M557" s="297" t="s">
        <v>572</v>
      </c>
    </row>
    <row r="558" spans="1:16" ht="19.5" customHeight="1" x14ac:dyDescent="0.15">
      <c r="A558" s="193"/>
      <c r="B558" s="194"/>
      <c r="C558" s="195"/>
      <c r="D558" s="196"/>
      <c r="E558" s="197"/>
      <c r="F558" s="197"/>
      <c r="G558" s="196"/>
      <c r="H558" s="283"/>
      <c r="I558" s="197"/>
      <c r="J558" s="197"/>
      <c r="K558" s="198"/>
      <c r="L558" s="197"/>
      <c r="M558" s="215"/>
    </row>
    <row r="559" spans="1:16" s="88" customFormat="1" ht="19.5" customHeight="1" thickBot="1" x14ac:dyDescent="0.3">
      <c r="A559" s="33" t="s">
        <v>2</v>
      </c>
      <c r="B559" s="9" t="s">
        <v>3</v>
      </c>
      <c r="C559" s="85" t="s">
        <v>4</v>
      </c>
      <c r="D559" s="9" t="s">
        <v>5</v>
      </c>
      <c r="E559" s="9" t="s">
        <v>6</v>
      </c>
      <c r="F559" s="9" t="s">
        <v>7</v>
      </c>
      <c r="G559" s="9" t="s">
        <v>8</v>
      </c>
      <c r="H559" s="9" t="s">
        <v>9</v>
      </c>
      <c r="I559" s="9" t="s">
        <v>22</v>
      </c>
      <c r="J559" s="9" t="s">
        <v>10</v>
      </c>
      <c r="K559" s="9" t="s">
        <v>11</v>
      </c>
      <c r="L559" s="222" t="s">
        <v>12</v>
      </c>
      <c r="M559" s="9" t="s">
        <v>13</v>
      </c>
    </row>
    <row r="560" spans="1:16" s="74" customFormat="1" ht="19.5" customHeight="1" x14ac:dyDescent="0.25">
      <c r="A560" s="551" t="s">
        <v>26</v>
      </c>
      <c r="B560" s="552"/>
      <c r="C560" s="552"/>
      <c r="D560" s="552"/>
      <c r="E560" s="552"/>
      <c r="F560" s="552"/>
      <c r="G560" s="552"/>
      <c r="H560" s="552"/>
      <c r="I560" s="552"/>
      <c r="J560" s="552"/>
      <c r="K560" s="553"/>
      <c r="L560" s="223"/>
      <c r="M560" s="89"/>
    </row>
    <row r="561" spans="1:16" s="93" customFormat="1" ht="19.5" customHeight="1" x14ac:dyDescent="0.25">
      <c r="A561" s="224"/>
      <c r="B561" s="146"/>
      <c r="C561" s="146"/>
      <c r="D561" s="146"/>
      <c r="E561" s="146"/>
      <c r="F561" s="146"/>
      <c r="G561" s="146"/>
      <c r="H561" s="146"/>
      <c r="I561" s="146"/>
      <c r="J561" s="146"/>
      <c r="K561" s="69"/>
      <c r="L561" s="225"/>
      <c r="M561" s="69"/>
    </row>
    <row r="562" spans="1:16" s="74" customFormat="1" ht="19.5" customHeight="1" thickBot="1" x14ac:dyDescent="0.3">
      <c r="A562" s="551" t="s">
        <v>27</v>
      </c>
      <c r="B562" s="552"/>
      <c r="C562" s="552"/>
      <c r="D562" s="552"/>
      <c r="E562" s="552"/>
      <c r="F562" s="552"/>
      <c r="G562" s="552"/>
      <c r="H562" s="552"/>
      <c r="I562" s="552"/>
      <c r="J562" s="552"/>
      <c r="K562" s="553"/>
      <c r="L562" s="226">
        <f>L563</f>
        <v>0</v>
      </c>
      <c r="M562" s="96"/>
      <c r="P562" s="97"/>
    </row>
    <row r="563" spans="1:16" s="74" customFormat="1" ht="19.5" customHeight="1" x14ac:dyDescent="0.25">
      <c r="A563" s="227"/>
      <c r="B563" s="99"/>
      <c r="C563" s="100"/>
      <c r="D563" s="101"/>
      <c r="E563" s="102"/>
      <c r="F563" s="103"/>
      <c r="G563" s="104"/>
      <c r="H563" s="96"/>
      <c r="I563" s="105"/>
      <c r="J563" s="105"/>
      <c r="K563" s="108"/>
      <c r="L563" s="228"/>
      <c r="M563" s="103"/>
      <c r="P563" s="97"/>
    </row>
    <row r="564" spans="1:16" s="74" customFormat="1" ht="19.5" customHeight="1" thickBot="1" x14ac:dyDescent="0.3">
      <c r="A564" s="551" t="s">
        <v>28</v>
      </c>
      <c r="B564" s="552"/>
      <c r="C564" s="552"/>
      <c r="D564" s="552"/>
      <c r="E564" s="552"/>
      <c r="F564" s="552"/>
      <c r="G564" s="552"/>
      <c r="H564" s="552"/>
      <c r="I564" s="552"/>
      <c r="J564" s="552"/>
      <c r="K564" s="553"/>
      <c r="L564" s="226">
        <f>L565</f>
        <v>0</v>
      </c>
      <c r="M564" s="96"/>
      <c r="P564" s="97"/>
    </row>
    <row r="565" spans="1:16" s="74" customFormat="1" ht="19.5" customHeight="1" x14ac:dyDescent="0.25">
      <c r="A565" s="227"/>
      <c r="B565" s="99"/>
      <c r="C565" s="100"/>
      <c r="D565" s="101"/>
      <c r="E565" s="102"/>
      <c r="F565" s="103"/>
      <c r="G565" s="104"/>
      <c r="H565" s="96"/>
      <c r="I565" s="105"/>
      <c r="J565" s="105"/>
      <c r="K565" s="108"/>
      <c r="L565" s="228"/>
      <c r="M565" s="103"/>
      <c r="P565" s="97"/>
    </row>
    <row r="566" spans="1:16" s="74" customFormat="1" ht="19.5" customHeight="1" thickBot="1" x14ac:dyDescent="0.3">
      <c r="A566" s="116" t="s">
        <v>34</v>
      </c>
      <c r="B566" s="113"/>
      <c r="C566" s="114"/>
      <c r="D566" s="115"/>
      <c r="E566" s="116"/>
      <c r="F566" s="117"/>
      <c r="G566" s="118"/>
      <c r="H566" s="117"/>
      <c r="I566" s="119"/>
      <c r="J566" s="119"/>
      <c r="K566" s="119"/>
      <c r="L566" s="229">
        <f>L562</f>
        <v>0</v>
      </c>
      <c r="M566" s="204"/>
    </row>
    <row r="567" spans="1:16" s="74" customFormat="1" ht="19.5" customHeight="1" x14ac:dyDescent="0.25">
      <c r="A567" s="276"/>
      <c r="B567" s="123"/>
      <c r="C567" s="124"/>
      <c r="D567" s="277"/>
      <c r="E567" s="276"/>
      <c r="F567" s="123"/>
      <c r="G567" s="276"/>
      <c r="H567" s="123"/>
      <c r="I567" s="277"/>
      <c r="J567" s="277"/>
      <c r="K567" s="277"/>
      <c r="L567" s="230"/>
      <c r="M567" s="205"/>
    </row>
    <row r="568" spans="1:16" s="82" customFormat="1" ht="19.5" customHeight="1" x14ac:dyDescent="0.25">
      <c r="A568" s="558" t="s">
        <v>18</v>
      </c>
      <c r="B568" s="558"/>
      <c r="C568" s="558"/>
      <c r="D568" s="558"/>
      <c r="E568" s="558"/>
      <c r="F568" s="558"/>
      <c r="G568" s="560" t="s">
        <v>19</v>
      </c>
      <c r="H568" s="560"/>
      <c r="I568" s="128"/>
      <c r="J568" s="128"/>
      <c r="K568" s="128"/>
      <c r="L568" s="550" t="s">
        <v>20</v>
      </c>
      <c r="M568" s="550"/>
    </row>
    <row r="569" spans="1:16" s="82" customFormat="1" ht="19.5" customHeight="1" x14ac:dyDescent="0.25">
      <c r="B569" s="83"/>
      <c r="C569" s="84"/>
      <c r="D569" s="502"/>
      <c r="E569" s="122"/>
      <c r="F569" s="130"/>
      <c r="G569" s="131"/>
      <c r="H569" s="130"/>
      <c r="K569" s="200"/>
      <c r="L569" s="231"/>
      <c r="M569" s="130"/>
    </row>
    <row r="570" spans="1:16" s="82" customFormat="1" ht="19.5" customHeight="1" x14ac:dyDescent="0.25">
      <c r="A570" s="558" t="s">
        <v>1246</v>
      </c>
      <c r="B570" s="558"/>
      <c r="C570" s="558"/>
      <c r="D570" s="558"/>
      <c r="E570" s="558"/>
      <c r="F570" s="558"/>
      <c r="G570" s="559" t="s">
        <v>36</v>
      </c>
      <c r="H570" s="559"/>
      <c r="I570" s="279"/>
      <c r="J570" s="279"/>
      <c r="L570" s="559" t="s">
        <v>37</v>
      </c>
      <c r="M570" s="559"/>
    </row>
    <row r="571" spans="1:16" s="82" customFormat="1" ht="19.5" customHeight="1" x14ac:dyDescent="0.25">
      <c r="A571" s="558" t="s">
        <v>1247</v>
      </c>
      <c r="B571" s="558"/>
      <c r="C571" s="558"/>
      <c r="D571" s="558"/>
      <c r="E571" s="558"/>
      <c r="F571" s="558"/>
      <c r="G571" s="550" t="s">
        <v>39</v>
      </c>
      <c r="H571" s="550"/>
      <c r="I571" s="278"/>
      <c r="J571" s="278"/>
      <c r="L571" s="550" t="s">
        <v>40</v>
      </c>
      <c r="M571" s="550"/>
    </row>
    <row r="572" spans="1:16" ht="19.5" customHeight="1" x14ac:dyDescent="0.15">
      <c r="A572" s="557" t="s">
        <v>14</v>
      </c>
      <c r="B572" s="557"/>
      <c r="C572" s="557"/>
      <c r="D572" s="557"/>
      <c r="E572" s="557"/>
      <c r="F572" s="194"/>
      <c r="G572" s="196"/>
      <c r="H572" s="291"/>
      <c r="I572" s="196"/>
      <c r="J572" s="196"/>
      <c r="K572" s="198"/>
      <c r="L572" s="196"/>
      <c r="M572" s="215"/>
    </row>
    <row r="573" spans="1:16" ht="19.5" customHeight="1" x14ac:dyDescent="0.15">
      <c r="A573" s="218" t="s">
        <v>573</v>
      </c>
      <c r="B573" s="218"/>
      <c r="C573" s="219"/>
      <c r="D573" s="220"/>
      <c r="E573" s="245" t="s">
        <v>570</v>
      </c>
      <c r="F573" s="218"/>
      <c r="G573" s="220" t="s">
        <v>1</v>
      </c>
      <c r="H573" s="290" t="s">
        <v>571</v>
      </c>
      <c r="I573" s="218" t="s">
        <v>141</v>
      </c>
      <c r="J573" s="218"/>
      <c r="K573" s="249"/>
      <c r="L573" s="221"/>
      <c r="M573" s="297" t="s">
        <v>572</v>
      </c>
    </row>
    <row r="574" spans="1:16" ht="19.5" customHeight="1" x14ac:dyDescent="0.15">
      <c r="A574" s="193"/>
      <c r="B574" s="194"/>
      <c r="C574" s="195"/>
      <c r="D574" s="196"/>
      <c r="E574" s="197"/>
      <c r="F574" s="197"/>
      <c r="G574" s="196"/>
      <c r="H574" s="283"/>
      <c r="I574" s="197"/>
      <c r="J574" s="197"/>
      <c r="K574" s="198"/>
      <c r="L574" s="197"/>
      <c r="M574" s="215"/>
    </row>
    <row r="575" spans="1:16" s="88" customFormat="1" ht="28.5" customHeight="1" x14ac:dyDescent="0.25">
      <c r="A575" s="33" t="s">
        <v>2</v>
      </c>
      <c r="B575" s="9" t="s">
        <v>3</v>
      </c>
      <c r="C575" s="85" t="s">
        <v>4</v>
      </c>
      <c r="D575" s="9" t="s">
        <v>5</v>
      </c>
      <c r="E575" s="9" t="s">
        <v>6</v>
      </c>
      <c r="F575" s="9" t="s">
        <v>7</v>
      </c>
      <c r="G575" s="9" t="s">
        <v>8</v>
      </c>
      <c r="H575" s="9" t="s">
        <v>9</v>
      </c>
      <c r="I575" s="9" t="s">
        <v>22</v>
      </c>
      <c r="J575" s="9" t="s">
        <v>10</v>
      </c>
      <c r="K575" s="9" t="s">
        <v>11</v>
      </c>
      <c r="L575" s="222" t="s">
        <v>12</v>
      </c>
      <c r="M575" s="9" t="s">
        <v>13</v>
      </c>
    </row>
    <row r="576" spans="1:16" s="74" customFormat="1" ht="19.5" hidden="1" customHeight="1" x14ac:dyDescent="0.25">
      <c r="A576" s="551" t="s">
        <v>1252</v>
      </c>
      <c r="B576" s="552"/>
      <c r="C576" s="552"/>
      <c r="D576" s="552"/>
      <c r="E576" s="552"/>
      <c r="F576" s="552"/>
      <c r="G576" s="552"/>
      <c r="H576" s="552"/>
      <c r="I576" s="552"/>
      <c r="J576" s="552"/>
      <c r="K576" s="553"/>
      <c r="L576" s="223">
        <f>SUM(L577:L581)</f>
        <v>375605.83999999997</v>
      </c>
      <c r="M576" s="89"/>
    </row>
    <row r="577" spans="1:16" s="93" customFormat="1" ht="132" hidden="1" customHeight="1" x14ac:dyDescent="0.25">
      <c r="A577" s="157" t="s">
        <v>720</v>
      </c>
      <c r="B577" s="69">
        <v>5</v>
      </c>
      <c r="C577" s="69">
        <v>24</v>
      </c>
      <c r="D577" s="69" t="s">
        <v>1360</v>
      </c>
      <c r="E577" s="69"/>
      <c r="F577" s="153" t="s">
        <v>1162</v>
      </c>
      <c r="G577" s="69" t="s">
        <v>1361</v>
      </c>
      <c r="H577" s="69" t="s">
        <v>1362</v>
      </c>
      <c r="I577" s="90">
        <v>43573</v>
      </c>
      <c r="J577" s="90">
        <v>43573</v>
      </c>
      <c r="K577" s="69" t="s">
        <v>1363</v>
      </c>
      <c r="L577" s="225">
        <v>162275.28</v>
      </c>
      <c r="M577" s="69" t="s">
        <v>1419</v>
      </c>
    </row>
    <row r="578" spans="1:16" s="93" customFormat="1" ht="58.5" hidden="1" customHeight="1" x14ac:dyDescent="0.25">
      <c r="A578" s="69" t="s">
        <v>720</v>
      </c>
      <c r="B578" s="69">
        <v>5</v>
      </c>
      <c r="C578" s="69">
        <v>24</v>
      </c>
      <c r="D578" s="69" t="s">
        <v>1364</v>
      </c>
      <c r="E578" s="69"/>
      <c r="F578" s="153" t="s">
        <v>1162</v>
      </c>
      <c r="G578" s="69" t="s">
        <v>1365</v>
      </c>
      <c r="H578" s="69" t="s">
        <v>1366</v>
      </c>
      <c r="I578" s="90">
        <v>43578</v>
      </c>
      <c r="J578" s="90">
        <v>43578</v>
      </c>
      <c r="K578" s="69" t="s">
        <v>1367</v>
      </c>
      <c r="L578" s="225">
        <v>84680</v>
      </c>
      <c r="M578" s="69" t="s">
        <v>1419</v>
      </c>
    </row>
    <row r="579" spans="1:16" s="93" customFormat="1" ht="81" hidden="1" customHeight="1" x14ac:dyDescent="0.25">
      <c r="A579" s="69" t="s">
        <v>720</v>
      </c>
      <c r="B579" s="69">
        <v>5</v>
      </c>
      <c r="C579" s="69">
        <v>31</v>
      </c>
      <c r="D579" s="69" t="s">
        <v>1415</v>
      </c>
      <c r="E579" s="69"/>
      <c r="F579" s="153" t="s">
        <v>1162</v>
      </c>
      <c r="G579" s="69" t="s">
        <v>1416</v>
      </c>
      <c r="H579" s="69" t="s">
        <v>1417</v>
      </c>
      <c r="I579" s="90">
        <v>43566</v>
      </c>
      <c r="J579" s="90">
        <v>43566</v>
      </c>
      <c r="K579" s="69" t="s">
        <v>1418</v>
      </c>
      <c r="L579" s="225">
        <v>126460.56</v>
      </c>
      <c r="M579" s="69" t="s">
        <v>1419</v>
      </c>
    </row>
    <row r="580" spans="1:16" s="74" customFormat="1" ht="19.5" customHeight="1" thickBot="1" x14ac:dyDescent="0.3">
      <c r="A580" s="551" t="s">
        <v>640</v>
      </c>
      <c r="B580" s="552"/>
      <c r="C580" s="552"/>
      <c r="D580" s="552"/>
      <c r="E580" s="552"/>
      <c r="F580" s="552"/>
      <c r="G580" s="552"/>
      <c r="H580" s="552"/>
      <c r="I580" s="552"/>
      <c r="J580" s="552"/>
      <c r="K580" s="553"/>
      <c r="L580" s="288">
        <f>SUM(L581:L586)</f>
        <v>1095</v>
      </c>
      <c r="M580" s="96"/>
      <c r="P580" s="97"/>
    </row>
    <row r="581" spans="1:16" s="74" customFormat="1" ht="19.5" customHeight="1" x14ac:dyDescent="0.25">
      <c r="A581" s="69" t="s">
        <v>720</v>
      </c>
      <c r="B581" s="100">
        <v>6</v>
      </c>
      <c r="C581" s="100">
        <v>8</v>
      </c>
      <c r="D581" s="142" t="s">
        <v>1492</v>
      </c>
      <c r="E581" s="102"/>
      <c r="F581" s="103" t="s">
        <v>1509</v>
      </c>
      <c r="G581" s="143" t="s">
        <v>1510</v>
      </c>
      <c r="H581" s="96" t="s">
        <v>1496</v>
      </c>
      <c r="I581" s="105">
        <v>43540</v>
      </c>
      <c r="J581" s="105">
        <v>43540</v>
      </c>
      <c r="K581" s="354">
        <v>62</v>
      </c>
      <c r="L581" s="247">
        <v>1095</v>
      </c>
      <c r="M581" s="103" t="s">
        <v>1127</v>
      </c>
      <c r="N581" s="515"/>
      <c r="P581" s="97"/>
    </row>
    <row r="582" spans="1:16" s="74" customFormat="1" ht="19.5" customHeight="1" x14ac:dyDescent="0.25">
      <c r="A582" s="108"/>
      <c r="B582" s="100"/>
      <c r="C582" s="100"/>
      <c r="D582" s="142"/>
      <c r="E582" s="102"/>
      <c r="F582" s="103"/>
      <c r="G582" s="143"/>
      <c r="H582" s="96"/>
      <c r="I582" s="105"/>
      <c r="J582" s="105"/>
      <c r="K582" s="354"/>
      <c r="L582" s="247"/>
      <c r="M582" s="103"/>
      <c r="P582" s="97"/>
    </row>
    <row r="583" spans="1:16" s="74" customFormat="1" ht="19.5" customHeight="1" x14ac:dyDescent="0.25">
      <c r="A583" s="108"/>
      <c r="B583" s="100"/>
      <c r="C583" s="100"/>
      <c r="D583" s="142"/>
      <c r="E583" s="102"/>
      <c r="F583" s="103"/>
      <c r="G583" s="143"/>
      <c r="H583" s="96"/>
      <c r="I583" s="105"/>
      <c r="J583" s="105"/>
      <c r="K583" s="354"/>
      <c r="L583" s="247"/>
      <c r="M583" s="103"/>
      <c r="P583" s="97"/>
    </row>
    <row r="584" spans="1:16" s="74" customFormat="1" ht="19.5" customHeight="1" x14ac:dyDescent="0.25">
      <c r="A584" s="108"/>
      <c r="B584" s="100"/>
      <c r="C584" s="100"/>
      <c r="D584" s="142"/>
      <c r="E584" s="102"/>
      <c r="F584" s="103"/>
      <c r="G584" s="143"/>
      <c r="H584" s="96"/>
      <c r="I584" s="105"/>
      <c r="J584" s="105"/>
      <c r="K584" s="354"/>
      <c r="L584" s="247"/>
      <c r="M584" s="103"/>
      <c r="P584" s="97"/>
    </row>
    <row r="585" spans="1:16" s="74" customFormat="1" ht="19.5" customHeight="1" x14ac:dyDescent="0.25">
      <c r="A585" s="108"/>
      <c r="B585" s="100"/>
      <c r="C585" s="100"/>
      <c r="D585" s="142"/>
      <c r="E585" s="102"/>
      <c r="F585" s="103"/>
      <c r="G585" s="143"/>
      <c r="H585" s="96"/>
      <c r="I585" s="105"/>
      <c r="J585" s="105"/>
      <c r="K585" s="354"/>
      <c r="L585" s="247"/>
      <c r="M585" s="103"/>
      <c r="P585" s="97"/>
    </row>
    <row r="586" spans="1:16" s="74" customFormat="1" ht="19.5" customHeight="1" x14ac:dyDescent="0.25">
      <c r="A586" s="108"/>
      <c r="B586" s="100"/>
      <c r="C586" s="100"/>
      <c r="D586" s="142"/>
      <c r="E586" s="102"/>
      <c r="F586" s="103"/>
      <c r="G586" s="143"/>
      <c r="H586" s="96"/>
      <c r="I586" s="105"/>
      <c r="J586" s="105"/>
      <c r="K586" s="354"/>
      <c r="L586" s="247"/>
      <c r="M586" s="103"/>
      <c r="P586" s="97"/>
    </row>
    <row r="587" spans="1:16" s="82" customFormat="1" ht="19.5" customHeight="1" x14ac:dyDescent="0.25">
      <c r="A587" s="558" t="s">
        <v>1247</v>
      </c>
      <c r="B587" s="558"/>
      <c r="C587" s="558"/>
      <c r="D587" s="558"/>
      <c r="E587" s="558"/>
      <c r="F587" s="558"/>
      <c r="G587" s="550" t="s">
        <v>39</v>
      </c>
      <c r="H587" s="550"/>
      <c r="I587" s="278"/>
      <c r="J587" s="278"/>
      <c r="L587" s="550" t="s">
        <v>40</v>
      </c>
      <c r="M587" s="550"/>
    </row>
    <row r="588" spans="1:16" ht="19.5" customHeight="1" x14ac:dyDescent="0.15">
      <c r="A588" s="557" t="s">
        <v>14</v>
      </c>
      <c r="B588" s="557"/>
      <c r="C588" s="557"/>
      <c r="D588" s="557"/>
      <c r="E588" s="557"/>
      <c r="F588" s="194"/>
      <c r="G588" s="196"/>
      <c r="H588" s="291"/>
      <c r="I588" s="196"/>
      <c r="J588" s="196"/>
      <c r="K588" s="198"/>
      <c r="L588" s="196"/>
      <c r="M588" s="215"/>
    </row>
    <row r="589" spans="1:16" ht="19.5" customHeight="1" x14ac:dyDescent="0.15">
      <c r="A589" s="218" t="s">
        <v>574</v>
      </c>
      <c r="B589" s="218"/>
      <c r="C589" s="219"/>
      <c r="D589" s="220"/>
      <c r="E589" s="245" t="s">
        <v>575</v>
      </c>
      <c r="F589" s="218"/>
      <c r="G589" s="220" t="s">
        <v>576</v>
      </c>
      <c r="H589" s="290" t="s">
        <v>571</v>
      </c>
      <c r="I589" s="218" t="s">
        <v>577</v>
      </c>
      <c r="J589" s="218"/>
      <c r="K589" s="249"/>
      <c r="L589" s="221"/>
      <c r="M589" s="297" t="s">
        <v>578</v>
      </c>
    </row>
    <row r="590" spans="1:16" ht="19.5" customHeight="1" x14ac:dyDescent="0.15">
      <c r="A590" s="193"/>
      <c r="B590" s="194"/>
      <c r="C590" s="195"/>
      <c r="D590" s="196"/>
      <c r="E590" s="197"/>
      <c r="F590" s="197"/>
      <c r="G590" s="196"/>
      <c r="H590" s="283"/>
      <c r="I590" s="197"/>
      <c r="J590" s="197"/>
      <c r="K590" s="198"/>
      <c r="L590" s="197"/>
      <c r="M590" s="215"/>
    </row>
    <row r="591" spans="1:16" s="88" customFormat="1" ht="33.75" customHeight="1" x14ac:dyDescent="0.25">
      <c r="A591" s="33" t="s">
        <v>2</v>
      </c>
      <c r="B591" s="9" t="s">
        <v>3</v>
      </c>
      <c r="C591" s="85" t="s">
        <v>4</v>
      </c>
      <c r="D591" s="9" t="s">
        <v>5</v>
      </c>
      <c r="E591" s="9" t="s">
        <v>6</v>
      </c>
      <c r="F591" s="9" t="s">
        <v>7</v>
      </c>
      <c r="G591" s="9" t="s">
        <v>8</v>
      </c>
      <c r="H591" s="9" t="s">
        <v>9</v>
      </c>
      <c r="I591" s="9" t="s">
        <v>22</v>
      </c>
      <c r="J591" s="9" t="s">
        <v>10</v>
      </c>
      <c r="K591" s="9" t="s">
        <v>11</v>
      </c>
      <c r="L591" s="222" t="s">
        <v>12</v>
      </c>
      <c r="M591" s="9" t="s">
        <v>13</v>
      </c>
    </row>
    <row r="592" spans="1:16" s="74" customFormat="1" ht="19.5" hidden="1" customHeight="1" x14ac:dyDescent="0.25">
      <c r="A592" s="551" t="s">
        <v>60</v>
      </c>
      <c r="B592" s="552"/>
      <c r="C592" s="552"/>
      <c r="D592" s="552"/>
      <c r="E592" s="552"/>
      <c r="F592" s="552"/>
      <c r="G592" s="552"/>
      <c r="H592" s="552"/>
      <c r="I592" s="552"/>
      <c r="J592" s="552"/>
      <c r="K592" s="553"/>
      <c r="L592" s="313">
        <f>SUM(L593:L601)</f>
        <v>21345.489999999998</v>
      </c>
      <c r="M592" s="89"/>
    </row>
    <row r="593" spans="1:16" s="93" customFormat="1" ht="19.5" hidden="1" customHeight="1" x14ac:dyDescent="0.25">
      <c r="A593" s="69" t="s">
        <v>720</v>
      </c>
      <c r="B593" s="69">
        <v>3</v>
      </c>
      <c r="C593" s="69">
        <v>13</v>
      </c>
      <c r="D593" s="69">
        <v>1</v>
      </c>
      <c r="E593" s="69"/>
      <c r="F593" s="153" t="s">
        <v>680</v>
      </c>
      <c r="G593" s="69" t="s">
        <v>750</v>
      </c>
      <c r="H593" s="69" t="s">
        <v>748</v>
      </c>
      <c r="I593" s="90">
        <v>43470</v>
      </c>
      <c r="J593" s="90">
        <v>43470</v>
      </c>
      <c r="K593" s="69">
        <v>370</v>
      </c>
      <c r="L593" s="225">
        <v>858.4</v>
      </c>
      <c r="M593" s="69" t="s">
        <v>145</v>
      </c>
    </row>
    <row r="594" spans="1:16" s="93" customFormat="1" ht="19.5" hidden="1" customHeight="1" x14ac:dyDescent="0.25">
      <c r="A594" s="69" t="s">
        <v>720</v>
      </c>
      <c r="B594" s="69">
        <v>3</v>
      </c>
      <c r="C594" s="69">
        <v>21</v>
      </c>
      <c r="D594" s="69">
        <v>1</v>
      </c>
      <c r="E594" s="69"/>
      <c r="F594" s="153" t="s">
        <v>680</v>
      </c>
      <c r="G594" s="69" t="s">
        <v>755</v>
      </c>
      <c r="H594" s="69" t="s">
        <v>748</v>
      </c>
      <c r="I594" s="90">
        <v>43470</v>
      </c>
      <c r="J594" s="90">
        <v>43470</v>
      </c>
      <c r="K594" s="69">
        <v>374</v>
      </c>
      <c r="L594" s="225">
        <v>1815.01</v>
      </c>
      <c r="M594" s="69" t="s">
        <v>145</v>
      </c>
    </row>
    <row r="595" spans="1:16" s="93" customFormat="1" ht="19.5" hidden="1" customHeight="1" x14ac:dyDescent="0.25">
      <c r="A595" s="69" t="s">
        <v>720</v>
      </c>
      <c r="B595" s="69">
        <v>3</v>
      </c>
      <c r="C595" s="69">
        <v>5</v>
      </c>
      <c r="D595" s="69">
        <v>101</v>
      </c>
      <c r="E595" s="69"/>
      <c r="F595" s="153" t="s">
        <v>684</v>
      </c>
      <c r="G595" s="69" t="s">
        <v>890</v>
      </c>
      <c r="H595" s="69" t="s">
        <v>878</v>
      </c>
      <c r="I595" s="90">
        <v>43475</v>
      </c>
      <c r="J595" s="90">
        <v>43475</v>
      </c>
      <c r="K595" s="69" t="s">
        <v>891</v>
      </c>
      <c r="L595" s="225">
        <v>232</v>
      </c>
      <c r="M595" s="69" t="s">
        <v>145</v>
      </c>
    </row>
    <row r="596" spans="1:16" s="93" customFormat="1" ht="19.5" hidden="1" customHeight="1" x14ac:dyDescent="0.25">
      <c r="A596" s="69" t="s">
        <v>720</v>
      </c>
      <c r="B596" s="69">
        <v>3</v>
      </c>
      <c r="C596" s="69">
        <v>5</v>
      </c>
      <c r="D596" s="69">
        <v>100</v>
      </c>
      <c r="E596" s="69"/>
      <c r="F596" s="153" t="s">
        <v>680</v>
      </c>
      <c r="G596" s="69" t="s">
        <v>901</v>
      </c>
      <c r="H596" s="69" t="s">
        <v>878</v>
      </c>
      <c r="I596" s="90">
        <v>43475</v>
      </c>
      <c r="J596" s="90">
        <v>43475</v>
      </c>
      <c r="K596" s="69" t="s">
        <v>902</v>
      </c>
      <c r="L596" s="225">
        <v>510.4</v>
      </c>
      <c r="M596" s="69" t="s">
        <v>145</v>
      </c>
    </row>
    <row r="597" spans="1:16" s="93" customFormat="1" ht="19.5" hidden="1" customHeight="1" x14ac:dyDescent="0.25">
      <c r="A597" s="69" t="s">
        <v>720</v>
      </c>
      <c r="B597" s="69">
        <v>3</v>
      </c>
      <c r="C597" s="69">
        <v>5</v>
      </c>
      <c r="D597" s="69">
        <v>109</v>
      </c>
      <c r="E597" s="69"/>
      <c r="F597" s="153" t="s">
        <v>680</v>
      </c>
      <c r="G597" s="69" t="s">
        <v>906</v>
      </c>
      <c r="H597" s="69" t="s">
        <v>748</v>
      </c>
      <c r="I597" s="90">
        <v>43474</v>
      </c>
      <c r="J597" s="90">
        <v>43474</v>
      </c>
      <c r="K597" s="69">
        <v>392</v>
      </c>
      <c r="L597" s="225">
        <v>7540</v>
      </c>
      <c r="M597" s="69" t="s">
        <v>145</v>
      </c>
    </row>
    <row r="598" spans="1:16" s="93" customFormat="1" ht="19.5" hidden="1" customHeight="1" thickBot="1" x14ac:dyDescent="0.3">
      <c r="A598" s="69" t="s">
        <v>720</v>
      </c>
      <c r="B598" s="69">
        <v>3</v>
      </c>
      <c r="C598" s="69">
        <v>22</v>
      </c>
      <c r="D598" s="69">
        <v>186</v>
      </c>
      <c r="E598" s="69"/>
      <c r="F598" s="153" t="s">
        <v>684</v>
      </c>
      <c r="G598" s="69" t="s">
        <v>953</v>
      </c>
      <c r="H598" s="69" t="s">
        <v>857</v>
      </c>
      <c r="I598" s="90">
        <v>43535</v>
      </c>
      <c r="J598" s="90">
        <v>43535</v>
      </c>
      <c r="K598" s="69" t="s">
        <v>954</v>
      </c>
      <c r="L598" s="225">
        <v>1160</v>
      </c>
      <c r="M598" s="69" t="s">
        <v>145</v>
      </c>
    </row>
    <row r="599" spans="1:16" s="74" customFormat="1" ht="20.25" hidden="1" customHeight="1" x14ac:dyDescent="0.25">
      <c r="A599" s="551" t="s">
        <v>1252</v>
      </c>
      <c r="B599" s="552"/>
      <c r="C599" s="552"/>
      <c r="D599" s="552"/>
      <c r="E599" s="552"/>
      <c r="F599" s="552"/>
      <c r="G599" s="552"/>
      <c r="H599" s="552"/>
      <c r="I599" s="552"/>
      <c r="J599" s="552"/>
      <c r="K599" s="553"/>
      <c r="L599" s="313">
        <f>SUM(L600:L608)</f>
        <v>8520.8700000000008</v>
      </c>
      <c r="M599" s="89"/>
    </row>
    <row r="600" spans="1:16" s="93" customFormat="1" ht="34.5" hidden="1" customHeight="1" x14ac:dyDescent="0.25">
      <c r="A600" s="69" t="s">
        <v>720</v>
      </c>
      <c r="B600" s="69">
        <v>5</v>
      </c>
      <c r="C600" s="69">
        <v>23</v>
      </c>
      <c r="D600" s="69" t="s">
        <v>1426</v>
      </c>
      <c r="E600" s="69"/>
      <c r="F600" s="153" t="s">
        <v>684</v>
      </c>
      <c r="G600" s="69" t="s">
        <v>1424</v>
      </c>
      <c r="H600" s="69" t="s">
        <v>1193</v>
      </c>
      <c r="I600" s="90">
        <v>43572</v>
      </c>
      <c r="J600" s="90">
        <v>43572</v>
      </c>
      <c r="K600" s="69" t="s">
        <v>1425</v>
      </c>
      <c r="L600" s="225">
        <v>324.8</v>
      </c>
      <c r="M600" s="69" t="s">
        <v>1127</v>
      </c>
    </row>
    <row r="601" spans="1:16" s="93" customFormat="1" ht="19.5" hidden="1" customHeight="1" x14ac:dyDescent="0.25">
      <c r="A601" s="69" t="s">
        <v>720</v>
      </c>
      <c r="B601" s="69">
        <v>5</v>
      </c>
      <c r="C601" s="69">
        <v>13</v>
      </c>
      <c r="D601" s="69" t="s">
        <v>1475</v>
      </c>
      <c r="E601" s="69"/>
      <c r="F601" s="153" t="s">
        <v>684</v>
      </c>
      <c r="G601" s="69" t="s">
        <v>1476</v>
      </c>
      <c r="H601" s="69" t="s">
        <v>1321</v>
      </c>
      <c r="I601" s="90">
        <v>43588</v>
      </c>
      <c r="J601" s="90">
        <v>43588</v>
      </c>
      <c r="K601" s="69">
        <v>15057</v>
      </c>
      <c r="L601" s="225">
        <v>384.01</v>
      </c>
      <c r="M601" s="69" t="s">
        <v>1322</v>
      </c>
    </row>
    <row r="602" spans="1:16" s="93" customFormat="1" ht="19.5" hidden="1" customHeight="1" x14ac:dyDescent="0.25">
      <c r="A602" s="69"/>
      <c r="B602" s="69"/>
      <c r="C602" s="69"/>
      <c r="D602" s="69"/>
      <c r="E602" s="69"/>
      <c r="F602" s="153"/>
      <c r="G602" s="69"/>
      <c r="H602" s="69"/>
      <c r="I602" s="90"/>
      <c r="J602" s="90"/>
      <c r="K602" s="69"/>
      <c r="L602" s="225"/>
      <c r="M602" s="69"/>
    </row>
    <row r="603" spans="1:16" s="93" customFormat="1" ht="19.5" hidden="1" customHeight="1" x14ac:dyDescent="0.25">
      <c r="A603" s="69"/>
      <c r="B603" s="69"/>
      <c r="C603" s="69"/>
      <c r="D603" s="69"/>
      <c r="E603" s="69"/>
      <c r="F603" s="69"/>
      <c r="G603" s="69"/>
      <c r="H603" s="69"/>
      <c r="I603" s="90"/>
      <c r="J603" s="90"/>
      <c r="K603" s="69"/>
      <c r="L603" s="225"/>
      <c r="M603" s="69"/>
    </row>
    <row r="604" spans="1:16" s="93" customFormat="1" ht="19.5" hidden="1" customHeight="1" x14ac:dyDescent="0.25">
      <c r="A604" s="69"/>
      <c r="B604" s="69"/>
      <c r="C604" s="69"/>
      <c r="D604" s="69"/>
      <c r="E604" s="69"/>
      <c r="F604" s="69"/>
      <c r="G604" s="69"/>
      <c r="H604" s="69"/>
      <c r="I604" s="90"/>
      <c r="J604" s="90"/>
      <c r="K604" s="69"/>
      <c r="L604" s="225"/>
      <c r="M604" s="69"/>
    </row>
    <row r="605" spans="1:16" s="74" customFormat="1" ht="19.5" customHeight="1" thickBot="1" x14ac:dyDescent="0.3">
      <c r="A605" s="551" t="s">
        <v>640</v>
      </c>
      <c r="B605" s="552"/>
      <c r="C605" s="552"/>
      <c r="D605" s="552"/>
      <c r="E605" s="552"/>
      <c r="F605" s="552"/>
      <c r="G605" s="552"/>
      <c r="H605" s="552"/>
      <c r="I605" s="552"/>
      <c r="J605" s="552"/>
      <c r="K605" s="553"/>
      <c r="L605" s="288">
        <f>SUM(L606:L607)</f>
        <v>3906.03</v>
      </c>
      <c r="M605" s="96"/>
      <c r="P605" s="97"/>
    </row>
    <row r="606" spans="1:16" s="93" customFormat="1" ht="19.5" customHeight="1" x14ac:dyDescent="0.25">
      <c r="A606" s="69" t="s">
        <v>720</v>
      </c>
      <c r="B606" s="69">
        <v>6</v>
      </c>
      <c r="C606" s="69">
        <v>19</v>
      </c>
      <c r="D606" s="69" t="s">
        <v>1644</v>
      </c>
      <c r="E606" s="69"/>
      <c r="F606" s="69" t="s">
        <v>684</v>
      </c>
      <c r="G606" s="69" t="s">
        <v>1647</v>
      </c>
      <c r="H606" s="69" t="s">
        <v>1648</v>
      </c>
      <c r="I606" s="90">
        <v>43610</v>
      </c>
      <c r="J606" s="90">
        <v>43610</v>
      </c>
      <c r="K606" s="69">
        <v>1431</v>
      </c>
      <c r="L606" s="225">
        <v>116</v>
      </c>
      <c r="M606" s="69" t="s">
        <v>1127</v>
      </c>
      <c r="N606" s="510" t="s">
        <v>1700</v>
      </c>
    </row>
    <row r="607" spans="1:16" s="93" customFormat="1" ht="48.75" customHeight="1" x14ac:dyDescent="0.25">
      <c r="A607" s="69" t="s">
        <v>679</v>
      </c>
      <c r="B607" s="69">
        <v>6</v>
      </c>
      <c r="C607" s="69">
        <v>27</v>
      </c>
      <c r="D607" s="69" t="s">
        <v>1756</v>
      </c>
      <c r="E607" s="69"/>
      <c r="F607" s="153" t="s">
        <v>1162</v>
      </c>
      <c r="G607" s="69" t="s">
        <v>1757</v>
      </c>
      <c r="H607" s="69" t="s">
        <v>717</v>
      </c>
      <c r="I607" s="90">
        <v>43640</v>
      </c>
      <c r="J607" s="90">
        <v>43640</v>
      </c>
      <c r="K607" s="69" t="s">
        <v>1639</v>
      </c>
      <c r="L607" s="225">
        <v>3790.03</v>
      </c>
      <c r="M607" s="69" t="s">
        <v>693</v>
      </c>
      <c r="N607" s="528"/>
    </row>
    <row r="608" spans="1:16" s="93" customFormat="1" ht="19.5" hidden="1" customHeight="1" x14ac:dyDescent="0.25">
      <c r="A608" s="69"/>
      <c r="B608" s="69"/>
      <c r="C608" s="69"/>
      <c r="D608" s="69"/>
      <c r="E608" s="69"/>
      <c r="F608" s="69"/>
      <c r="G608" s="69"/>
      <c r="H608" s="69"/>
      <c r="I608" s="90"/>
      <c r="J608" s="90"/>
      <c r="K608" s="69"/>
      <c r="L608" s="225"/>
      <c r="M608" s="69"/>
    </row>
    <row r="609" spans="1:16" s="93" customFormat="1" ht="19.5" hidden="1" customHeight="1" x14ac:dyDescent="0.25">
      <c r="A609" s="69"/>
      <c r="B609" s="69"/>
      <c r="C609" s="69"/>
      <c r="D609" s="69"/>
      <c r="E609" s="69"/>
      <c r="F609" s="69"/>
      <c r="G609" s="69"/>
      <c r="H609" s="69"/>
      <c r="I609" s="90"/>
      <c r="J609" s="90"/>
      <c r="K609" s="69"/>
      <c r="L609" s="225"/>
      <c r="M609" s="69"/>
    </row>
    <row r="610" spans="1:16" s="74" customFormat="1" ht="19.5" hidden="1" customHeight="1" x14ac:dyDescent="0.25">
      <c r="A610" s="69"/>
      <c r="B610" s="99"/>
      <c r="C610" s="100"/>
      <c r="D610" s="101"/>
      <c r="E610" s="102"/>
      <c r="F610" s="103"/>
      <c r="G610" s="143"/>
      <c r="H610" s="96"/>
      <c r="I610" s="105"/>
      <c r="J610" s="105"/>
      <c r="K610" s="108"/>
      <c r="L610" s="247"/>
      <c r="M610" s="103"/>
      <c r="P610" s="97"/>
    </row>
    <row r="611" spans="1:16" s="74" customFormat="1" ht="19.5" hidden="1" customHeight="1" x14ac:dyDescent="0.25">
      <c r="A611" s="69"/>
      <c r="B611" s="99"/>
      <c r="C611" s="100"/>
      <c r="D611" s="101"/>
      <c r="E611" s="102"/>
      <c r="F611" s="103"/>
      <c r="G611" s="143"/>
      <c r="H611" s="96"/>
      <c r="I611" s="105"/>
      <c r="J611" s="105"/>
      <c r="K611" s="108"/>
      <c r="L611" s="247"/>
      <c r="M611" s="103"/>
      <c r="P611" s="97"/>
    </row>
    <row r="612" spans="1:16" s="74" customFormat="1" ht="19.5" hidden="1" customHeight="1" x14ac:dyDescent="0.25">
      <c r="A612" s="69"/>
      <c r="B612" s="99"/>
      <c r="C612" s="100"/>
      <c r="D612" s="101"/>
      <c r="E612" s="102"/>
      <c r="F612" s="103"/>
      <c r="G612" s="143"/>
      <c r="H612" s="96"/>
      <c r="I612" s="105"/>
      <c r="J612" s="105"/>
      <c r="K612" s="108"/>
      <c r="L612" s="247"/>
      <c r="M612" s="103"/>
      <c r="P612" s="97"/>
    </row>
    <row r="613" spans="1:16" s="74" customFormat="1" ht="19.5" hidden="1" customHeight="1" x14ac:dyDescent="0.25">
      <c r="A613" s="69"/>
      <c r="B613" s="99"/>
      <c r="C613" s="100"/>
      <c r="D613" s="100"/>
      <c r="E613" s="108"/>
      <c r="F613" s="103"/>
      <c r="G613" s="144"/>
      <c r="H613" s="103"/>
      <c r="I613" s="145"/>
      <c r="J613" s="145"/>
      <c r="K613" s="108"/>
      <c r="L613" s="247"/>
      <c r="M613" s="103"/>
      <c r="P613" s="97"/>
    </row>
    <row r="614" spans="1:16" s="74" customFormat="1" ht="19.5" hidden="1" customHeight="1" thickBot="1" x14ac:dyDescent="0.3">
      <c r="A614" s="554" t="s">
        <v>27</v>
      </c>
      <c r="B614" s="555"/>
      <c r="C614" s="555"/>
      <c r="D614" s="555"/>
      <c r="E614" s="555"/>
      <c r="F614" s="555"/>
      <c r="G614" s="555"/>
      <c r="H614" s="555"/>
      <c r="I614" s="555"/>
      <c r="J614" s="555"/>
      <c r="K614" s="556"/>
      <c r="L614" s="335">
        <f>SUM(L615:L623)</f>
        <v>0</v>
      </c>
      <c r="M614" s="96"/>
      <c r="P614" s="97"/>
    </row>
    <row r="615" spans="1:16" s="74" customFormat="1" ht="19.5" hidden="1" customHeight="1" x14ac:dyDescent="0.25">
      <c r="A615" s="69"/>
      <c r="B615" s="99"/>
      <c r="C615" s="100"/>
      <c r="D615" s="101"/>
      <c r="E615" s="102"/>
      <c r="F615" s="103"/>
      <c r="G615" s="143"/>
      <c r="H615" s="96"/>
      <c r="I615" s="105"/>
      <c r="J615" s="105"/>
      <c r="K615" s="108"/>
      <c r="L615" s="247"/>
      <c r="M615" s="103"/>
      <c r="P615" s="97"/>
    </row>
    <row r="616" spans="1:16" s="74" customFormat="1" ht="19.5" hidden="1" customHeight="1" x14ac:dyDescent="0.25">
      <c r="A616" s="69"/>
      <c r="B616" s="99"/>
      <c r="C616" s="100"/>
      <c r="D616" s="101"/>
      <c r="E616" s="102"/>
      <c r="F616" s="103"/>
      <c r="G616" s="143"/>
      <c r="H616" s="96"/>
      <c r="I616" s="105"/>
      <c r="J616" s="105"/>
      <c r="K616" s="108"/>
      <c r="L616" s="247"/>
      <c r="M616" s="103"/>
      <c r="P616" s="97"/>
    </row>
    <row r="617" spans="1:16" s="74" customFormat="1" ht="19.5" hidden="1" customHeight="1" x14ac:dyDescent="0.25">
      <c r="A617" s="69"/>
      <c r="B617" s="99"/>
      <c r="C617" s="100"/>
      <c r="D617" s="101"/>
      <c r="E617" s="102"/>
      <c r="F617" s="103"/>
      <c r="G617" s="143"/>
      <c r="H617" s="96"/>
      <c r="I617" s="105"/>
      <c r="J617" s="105"/>
      <c r="K617" s="108"/>
      <c r="L617" s="247"/>
      <c r="M617" s="103"/>
      <c r="N617" s="266"/>
      <c r="P617" s="97"/>
    </row>
    <row r="618" spans="1:16" s="74" customFormat="1" ht="19.5" hidden="1" customHeight="1" x14ac:dyDescent="0.25">
      <c r="A618" s="69"/>
      <c r="B618" s="99"/>
      <c r="C618" s="100"/>
      <c r="D618" s="101"/>
      <c r="E618" s="102"/>
      <c r="F618" s="103"/>
      <c r="G618" s="143"/>
      <c r="H618" s="96"/>
      <c r="I618" s="105"/>
      <c r="J618" s="105"/>
      <c r="K618" s="108"/>
      <c r="L618" s="247"/>
      <c r="M618" s="103"/>
      <c r="P618" s="97"/>
    </row>
    <row r="619" spans="1:16" s="74" customFormat="1" ht="19.5" hidden="1" customHeight="1" x14ac:dyDescent="0.25">
      <c r="A619" s="69"/>
      <c r="B619" s="99"/>
      <c r="C619" s="100"/>
      <c r="D619" s="101"/>
      <c r="E619" s="102"/>
      <c r="F619" s="103"/>
      <c r="G619" s="143"/>
      <c r="H619" s="96"/>
      <c r="I619" s="105"/>
      <c r="J619" s="105"/>
      <c r="K619" s="108"/>
      <c r="L619" s="247"/>
      <c r="M619" s="103"/>
      <c r="P619" s="97"/>
    </row>
    <row r="620" spans="1:16" s="74" customFormat="1" ht="19.5" hidden="1" customHeight="1" x14ac:dyDescent="0.25">
      <c r="A620" s="69"/>
      <c r="B620" s="99"/>
      <c r="C620" s="100"/>
      <c r="D620" s="101"/>
      <c r="E620" s="102"/>
      <c r="F620" s="103"/>
      <c r="G620" s="143"/>
      <c r="H620" s="96"/>
      <c r="I620" s="105"/>
      <c r="J620" s="105"/>
      <c r="K620" s="108"/>
      <c r="L620" s="247"/>
      <c r="M620" s="103"/>
      <c r="P620" s="97"/>
    </row>
    <row r="621" spans="1:16" s="74" customFormat="1" ht="19.5" hidden="1" customHeight="1" x14ac:dyDescent="0.25">
      <c r="A621" s="69"/>
      <c r="B621" s="99"/>
      <c r="C621" s="100"/>
      <c r="D621" s="101"/>
      <c r="E621" s="102"/>
      <c r="F621" s="103"/>
      <c r="G621" s="143"/>
      <c r="H621" s="96"/>
      <c r="I621" s="105"/>
      <c r="J621" s="105"/>
      <c r="K621" s="108"/>
      <c r="L621" s="247"/>
      <c r="M621" s="103"/>
      <c r="P621" s="97"/>
    </row>
    <row r="622" spans="1:16" s="74" customFormat="1" ht="19.5" hidden="1" customHeight="1" x14ac:dyDescent="0.25">
      <c r="A622" s="69"/>
      <c r="B622" s="99"/>
      <c r="C622" s="100"/>
      <c r="D622" s="101"/>
      <c r="E622" s="102"/>
      <c r="F622" s="103"/>
      <c r="G622" s="143"/>
      <c r="H622" s="96"/>
      <c r="I622" s="105"/>
      <c r="J622" s="105"/>
      <c r="K622" s="108"/>
      <c r="L622" s="247"/>
      <c r="M622" s="103"/>
      <c r="P622" s="97"/>
    </row>
    <row r="623" spans="1:16" s="74" customFormat="1" ht="19.5" hidden="1" customHeight="1" x14ac:dyDescent="0.25">
      <c r="A623" s="69"/>
      <c r="B623" s="99"/>
      <c r="C623" s="100"/>
      <c r="D623" s="101"/>
      <c r="E623" s="102"/>
      <c r="F623" s="103"/>
      <c r="G623" s="143"/>
      <c r="H623" s="96"/>
      <c r="I623" s="105"/>
      <c r="J623" s="105"/>
      <c r="K623" s="108"/>
      <c r="L623" s="228"/>
      <c r="M623" s="103"/>
      <c r="P623" s="97"/>
    </row>
    <row r="624" spans="1:16" s="74" customFormat="1" ht="19.5" hidden="1" customHeight="1" thickBot="1" x14ac:dyDescent="0.3">
      <c r="A624" s="551" t="s">
        <v>44</v>
      </c>
      <c r="B624" s="552"/>
      <c r="C624" s="552"/>
      <c r="D624" s="552"/>
      <c r="E624" s="552"/>
      <c r="F624" s="552"/>
      <c r="G624" s="552"/>
      <c r="H624" s="552"/>
      <c r="I624" s="552"/>
      <c r="J624" s="552"/>
      <c r="K624" s="553"/>
      <c r="L624" s="314">
        <f>SUM(L625)</f>
        <v>0</v>
      </c>
      <c r="M624" s="96"/>
      <c r="P624" s="97"/>
    </row>
    <row r="625" spans="1:16" s="74" customFormat="1" ht="19.5" hidden="1" customHeight="1" x14ac:dyDescent="0.25">
      <c r="A625" s="69"/>
      <c r="B625" s="99"/>
      <c r="C625" s="100"/>
      <c r="D625" s="101"/>
      <c r="E625" s="102"/>
      <c r="F625" s="103"/>
      <c r="G625" s="143"/>
      <c r="H625" s="96"/>
      <c r="I625" s="105"/>
      <c r="J625" s="105"/>
      <c r="K625" s="108"/>
      <c r="L625" s="247"/>
      <c r="M625" s="103"/>
      <c r="P625" s="97"/>
    </row>
    <row r="626" spans="1:16" s="74" customFormat="1" ht="19.5" hidden="1" customHeight="1" thickBot="1" x14ac:dyDescent="0.3">
      <c r="A626" s="551" t="s">
        <v>649</v>
      </c>
      <c r="B626" s="552"/>
      <c r="C626" s="552"/>
      <c r="D626" s="552"/>
      <c r="E626" s="552"/>
      <c r="F626" s="552"/>
      <c r="G626" s="552"/>
      <c r="H626" s="552"/>
      <c r="I626" s="552"/>
      <c r="J626" s="552"/>
      <c r="K626" s="553"/>
      <c r="L626" s="314">
        <f>SUM(L627:L633)</f>
        <v>0</v>
      </c>
      <c r="M626" s="96"/>
      <c r="P626" s="97"/>
    </row>
    <row r="627" spans="1:16" s="74" customFormat="1" ht="19.5" hidden="1" customHeight="1" x14ac:dyDescent="0.25">
      <c r="A627" s="69"/>
      <c r="B627" s="99"/>
      <c r="C627" s="100"/>
      <c r="D627" s="101"/>
      <c r="E627" s="102"/>
      <c r="F627" s="103"/>
      <c r="G627" s="143"/>
      <c r="H627" s="96"/>
      <c r="I627" s="105"/>
      <c r="J627" s="105"/>
      <c r="K627" s="108"/>
      <c r="L627" s="247"/>
      <c r="M627" s="103"/>
      <c r="P627" s="97"/>
    </row>
    <row r="628" spans="1:16" s="74" customFormat="1" ht="19.5" hidden="1" customHeight="1" x14ac:dyDescent="0.25">
      <c r="A628" s="69"/>
      <c r="B628" s="99"/>
      <c r="C628" s="100"/>
      <c r="D628" s="101"/>
      <c r="E628" s="102"/>
      <c r="F628" s="103"/>
      <c r="G628" s="143"/>
      <c r="H628" s="96"/>
      <c r="I628" s="105"/>
      <c r="J628" s="105"/>
      <c r="K628" s="108"/>
      <c r="L628" s="247"/>
      <c r="M628" s="103"/>
      <c r="P628" s="97"/>
    </row>
    <row r="629" spans="1:16" s="74" customFormat="1" ht="19.5" hidden="1" customHeight="1" x14ac:dyDescent="0.25">
      <c r="A629" s="69"/>
      <c r="B629" s="99"/>
      <c r="C629" s="100"/>
      <c r="D629" s="101"/>
      <c r="E629" s="102"/>
      <c r="F629" s="103"/>
      <c r="G629" s="143"/>
      <c r="H629" s="96"/>
      <c r="I629" s="105"/>
      <c r="J629" s="105"/>
      <c r="K629" s="108"/>
      <c r="L629" s="247"/>
      <c r="M629" s="103"/>
      <c r="P629" s="97"/>
    </row>
    <row r="630" spans="1:16" s="74" customFormat="1" ht="19.5" hidden="1" customHeight="1" x14ac:dyDescent="0.25">
      <c r="A630" s="69"/>
      <c r="B630" s="99"/>
      <c r="C630" s="100"/>
      <c r="D630" s="101"/>
      <c r="E630" s="102"/>
      <c r="F630" s="103"/>
      <c r="G630" s="143"/>
      <c r="H630" s="96"/>
      <c r="I630" s="105"/>
      <c r="J630" s="105"/>
      <c r="K630" s="108"/>
      <c r="L630" s="247"/>
      <c r="M630" s="103"/>
      <c r="P630" s="97"/>
    </row>
    <row r="631" spans="1:16" s="74" customFormat="1" ht="19.5" hidden="1" customHeight="1" x14ac:dyDescent="0.25">
      <c r="A631" s="69"/>
      <c r="B631" s="99"/>
      <c r="C631" s="100"/>
      <c r="D631" s="101"/>
      <c r="E631" s="102"/>
      <c r="F631" s="103"/>
      <c r="G631" s="143"/>
      <c r="H631" s="96"/>
      <c r="I631" s="105"/>
      <c r="J631" s="105"/>
      <c r="K631" s="108"/>
      <c r="L631" s="247"/>
      <c r="M631" s="103"/>
      <c r="P631" s="97"/>
    </row>
    <row r="632" spans="1:16" s="74" customFormat="1" ht="19.5" hidden="1" customHeight="1" x14ac:dyDescent="0.25">
      <c r="A632" s="69"/>
      <c r="B632" s="99"/>
      <c r="C632" s="100"/>
      <c r="D632" s="101"/>
      <c r="E632" s="102"/>
      <c r="F632" s="103"/>
      <c r="G632" s="143"/>
      <c r="H632" s="96"/>
      <c r="I632" s="105"/>
      <c r="J632" s="105"/>
      <c r="K632" s="108"/>
      <c r="L632" s="247"/>
      <c r="M632" s="103"/>
      <c r="P632" s="97"/>
    </row>
    <row r="633" spans="1:16" s="74" customFormat="1" ht="19.5" hidden="1" customHeight="1" x14ac:dyDescent="0.25">
      <c r="A633" s="69"/>
      <c r="B633" s="99"/>
      <c r="C633" s="100"/>
      <c r="D633" s="101"/>
      <c r="E633" s="102"/>
      <c r="F633" s="103"/>
      <c r="G633" s="143"/>
      <c r="H633" s="96"/>
      <c r="I633" s="105"/>
      <c r="J633" s="105"/>
      <c r="K633" s="108"/>
      <c r="L633" s="247"/>
      <c r="M633" s="103"/>
      <c r="P633" s="97"/>
    </row>
    <row r="634" spans="1:16" s="74" customFormat="1" ht="19.5" hidden="1" customHeight="1" thickBot="1" x14ac:dyDescent="0.3">
      <c r="A634" s="551" t="s">
        <v>30</v>
      </c>
      <c r="B634" s="552"/>
      <c r="C634" s="552"/>
      <c r="D634" s="552"/>
      <c r="E634" s="552"/>
      <c r="F634" s="552"/>
      <c r="G634" s="552"/>
      <c r="H634" s="552"/>
      <c r="I634" s="552"/>
      <c r="J634" s="552"/>
      <c r="K634" s="553"/>
      <c r="L634" s="288">
        <f>SUM(L635:L641)</f>
        <v>0</v>
      </c>
      <c r="M634" s="96"/>
      <c r="P634" s="97"/>
    </row>
    <row r="635" spans="1:16" s="74" customFormat="1" ht="19.5" hidden="1" customHeight="1" x14ac:dyDescent="0.25">
      <c r="A635" s="69"/>
      <c r="B635" s="99"/>
      <c r="C635" s="100"/>
      <c r="D635" s="101"/>
      <c r="E635" s="102"/>
      <c r="F635" s="103"/>
      <c r="G635" s="143"/>
      <c r="H635" s="96"/>
      <c r="I635" s="105"/>
      <c r="J635" s="105"/>
      <c r="K635" s="108"/>
      <c r="L635" s="247"/>
      <c r="M635" s="103"/>
      <c r="P635" s="97"/>
    </row>
    <row r="636" spans="1:16" s="74" customFormat="1" ht="19.5" hidden="1" customHeight="1" x14ac:dyDescent="0.25">
      <c r="A636" s="69"/>
      <c r="B636" s="99"/>
      <c r="C636" s="100"/>
      <c r="D636" s="101"/>
      <c r="E636" s="102"/>
      <c r="F636" s="103"/>
      <c r="G636" s="143"/>
      <c r="H636" s="96"/>
      <c r="I636" s="105"/>
      <c r="J636" s="105"/>
      <c r="K636" s="108"/>
      <c r="L636" s="247"/>
      <c r="M636" s="103"/>
      <c r="P636" s="97"/>
    </row>
    <row r="637" spans="1:16" s="74" customFormat="1" ht="19.5" hidden="1" customHeight="1" x14ac:dyDescent="0.25">
      <c r="A637" s="69"/>
      <c r="B637" s="99"/>
      <c r="C637" s="100"/>
      <c r="D637" s="101"/>
      <c r="E637" s="102"/>
      <c r="F637" s="103"/>
      <c r="G637" s="143"/>
      <c r="H637" s="96"/>
      <c r="I637" s="105"/>
      <c r="J637" s="105"/>
      <c r="K637" s="108"/>
      <c r="L637" s="247"/>
      <c r="M637" s="103"/>
      <c r="P637" s="97"/>
    </row>
    <row r="638" spans="1:16" s="74" customFormat="1" ht="19.5" hidden="1" customHeight="1" x14ac:dyDescent="0.25">
      <c r="A638" s="69"/>
      <c r="B638" s="99"/>
      <c r="C638" s="100"/>
      <c r="D638" s="101"/>
      <c r="E638" s="102"/>
      <c r="F638" s="103"/>
      <c r="G638" s="143"/>
      <c r="H638" s="96"/>
      <c r="I638" s="105"/>
      <c r="J638" s="105"/>
      <c r="K638" s="108"/>
      <c r="L638" s="247"/>
      <c r="M638" s="103"/>
      <c r="P638" s="97"/>
    </row>
    <row r="639" spans="1:16" s="74" customFormat="1" ht="19.5" hidden="1" customHeight="1" x14ac:dyDescent="0.25">
      <c r="A639" s="69"/>
      <c r="B639" s="99"/>
      <c r="C639" s="100"/>
      <c r="D639" s="101"/>
      <c r="E639" s="102"/>
      <c r="F639" s="103"/>
      <c r="G639" s="143"/>
      <c r="H639" s="96"/>
      <c r="I639" s="105"/>
      <c r="J639" s="105"/>
      <c r="K639" s="108"/>
      <c r="L639" s="247"/>
      <c r="M639" s="103"/>
      <c r="P639" s="97"/>
    </row>
    <row r="640" spans="1:16" s="74" customFormat="1" ht="19.5" hidden="1" customHeight="1" x14ac:dyDescent="0.25">
      <c r="A640" s="69"/>
      <c r="B640" s="99"/>
      <c r="C640" s="100"/>
      <c r="D640" s="101"/>
      <c r="E640" s="102"/>
      <c r="F640" s="103"/>
      <c r="G640" s="143"/>
      <c r="H640" s="96"/>
      <c r="I640" s="105"/>
      <c r="J640" s="105"/>
      <c r="K640" s="108"/>
      <c r="L640" s="247"/>
      <c r="M640" s="103"/>
      <c r="P640" s="97"/>
    </row>
    <row r="641" spans="1:16" s="74" customFormat="1" ht="19.5" hidden="1" customHeight="1" x14ac:dyDescent="0.25">
      <c r="A641" s="69"/>
      <c r="B641" s="99"/>
      <c r="C641" s="100"/>
      <c r="D641" s="101"/>
      <c r="E641" s="102"/>
      <c r="F641" s="103"/>
      <c r="G641" s="143"/>
      <c r="H641" s="96"/>
      <c r="I641" s="105"/>
      <c r="J641" s="105"/>
      <c r="K641" s="108"/>
      <c r="L641" s="247"/>
      <c r="M641" s="103"/>
      <c r="P641" s="97"/>
    </row>
    <row r="642" spans="1:16" s="74" customFormat="1" ht="19.5" hidden="1" customHeight="1" thickBot="1" x14ac:dyDescent="0.3">
      <c r="A642" s="551" t="s">
        <v>31</v>
      </c>
      <c r="B642" s="552"/>
      <c r="C642" s="552"/>
      <c r="D642" s="552"/>
      <c r="E642" s="552"/>
      <c r="F642" s="552"/>
      <c r="G642" s="552"/>
      <c r="H642" s="552"/>
      <c r="I642" s="552"/>
      <c r="J642" s="552"/>
      <c r="K642" s="553"/>
      <c r="L642" s="288">
        <f>SUM(L643:L654)</f>
        <v>0</v>
      </c>
      <c r="M642" s="96"/>
      <c r="P642" s="97"/>
    </row>
    <row r="643" spans="1:16" s="74" customFormat="1" ht="19.5" hidden="1" customHeight="1" x14ac:dyDescent="0.25">
      <c r="A643" s="69"/>
      <c r="B643" s="99"/>
      <c r="C643" s="100"/>
      <c r="D643" s="101"/>
      <c r="E643" s="102"/>
      <c r="F643" s="103"/>
      <c r="G643" s="143"/>
      <c r="H643" s="96"/>
      <c r="I643" s="105"/>
      <c r="J643" s="105"/>
      <c r="K643" s="108"/>
      <c r="L643" s="247"/>
      <c r="M643" s="103"/>
      <c r="P643" s="97"/>
    </row>
    <row r="644" spans="1:16" s="74" customFormat="1" ht="19.5" hidden="1" customHeight="1" x14ac:dyDescent="0.25">
      <c r="A644" s="69"/>
      <c r="B644" s="99"/>
      <c r="C644" s="100"/>
      <c r="D644" s="101"/>
      <c r="E644" s="102"/>
      <c r="F644" s="103"/>
      <c r="G644" s="143"/>
      <c r="H644" s="96"/>
      <c r="I644" s="105"/>
      <c r="J644" s="105"/>
      <c r="K644" s="108"/>
      <c r="L644" s="247"/>
      <c r="M644" s="103"/>
      <c r="P644" s="97"/>
    </row>
    <row r="645" spans="1:16" s="74" customFormat="1" ht="19.5" hidden="1" customHeight="1" x14ac:dyDescent="0.25">
      <c r="A645" s="69"/>
      <c r="B645" s="99"/>
      <c r="C645" s="100"/>
      <c r="D645" s="101"/>
      <c r="E645" s="102"/>
      <c r="F645" s="103"/>
      <c r="G645" s="143"/>
      <c r="H645" s="96"/>
      <c r="I645" s="105"/>
      <c r="J645" s="105"/>
      <c r="K645" s="108"/>
      <c r="L645" s="247"/>
      <c r="M645" s="103"/>
      <c r="P645" s="97"/>
    </row>
    <row r="646" spans="1:16" s="74" customFormat="1" ht="19.5" hidden="1" customHeight="1" x14ac:dyDescent="0.25">
      <c r="A646" s="69"/>
      <c r="B646" s="99"/>
      <c r="C646" s="100"/>
      <c r="D646" s="101"/>
      <c r="E646" s="102"/>
      <c r="F646" s="103"/>
      <c r="G646" s="143"/>
      <c r="H646" s="96"/>
      <c r="I646" s="105"/>
      <c r="J646" s="105"/>
      <c r="K646" s="108"/>
      <c r="L646" s="247"/>
      <c r="M646" s="103"/>
      <c r="P646" s="97"/>
    </row>
    <row r="647" spans="1:16" s="74" customFormat="1" ht="19.5" hidden="1" customHeight="1" x14ac:dyDescent="0.25">
      <c r="A647" s="69"/>
      <c r="B647" s="99"/>
      <c r="C647" s="100"/>
      <c r="D647" s="101"/>
      <c r="E647" s="102"/>
      <c r="F647" s="103"/>
      <c r="G647" s="143"/>
      <c r="H647" s="96"/>
      <c r="I647" s="105"/>
      <c r="J647" s="105"/>
      <c r="K647" s="108"/>
      <c r="L647" s="247"/>
      <c r="M647" s="103"/>
      <c r="P647" s="97"/>
    </row>
    <row r="648" spans="1:16" s="74" customFormat="1" ht="19.5" hidden="1" customHeight="1" x14ac:dyDescent="0.25">
      <c r="A648" s="69"/>
      <c r="B648" s="99"/>
      <c r="C648" s="100"/>
      <c r="D648" s="101"/>
      <c r="E648" s="102"/>
      <c r="F648" s="103"/>
      <c r="G648" s="143"/>
      <c r="H648" s="96"/>
      <c r="I648" s="105"/>
      <c r="J648" s="105"/>
      <c r="K648" s="108"/>
      <c r="L648" s="247"/>
      <c r="M648" s="103"/>
      <c r="P648" s="97"/>
    </row>
    <row r="649" spans="1:16" s="74" customFormat="1" ht="19.5" hidden="1" customHeight="1" x14ac:dyDescent="0.25">
      <c r="A649" s="69"/>
      <c r="B649" s="99"/>
      <c r="C649" s="100"/>
      <c r="D649" s="101"/>
      <c r="E649" s="102"/>
      <c r="F649" s="103"/>
      <c r="G649" s="143"/>
      <c r="H649" s="96"/>
      <c r="I649" s="105"/>
      <c r="J649" s="105"/>
      <c r="K649" s="108"/>
      <c r="L649" s="247"/>
      <c r="M649" s="103"/>
      <c r="P649" s="97"/>
    </row>
    <row r="650" spans="1:16" s="74" customFormat="1" ht="19.5" hidden="1" customHeight="1" x14ac:dyDescent="0.25">
      <c r="A650" s="69"/>
      <c r="B650" s="99"/>
      <c r="C650" s="100"/>
      <c r="D650" s="101"/>
      <c r="E650" s="102"/>
      <c r="F650" s="103"/>
      <c r="G650" s="143"/>
      <c r="H650" s="96"/>
      <c r="I650" s="105"/>
      <c r="J650" s="105"/>
      <c r="K650" s="108"/>
      <c r="L650" s="247"/>
      <c r="M650" s="103"/>
      <c r="P650" s="97"/>
    </row>
    <row r="651" spans="1:16" s="74" customFormat="1" ht="19.5" hidden="1" customHeight="1" x14ac:dyDescent="0.25">
      <c r="A651" s="69"/>
      <c r="B651" s="99"/>
      <c r="C651" s="100"/>
      <c r="D651" s="101"/>
      <c r="E651" s="102"/>
      <c r="F651" s="103"/>
      <c r="G651" s="143"/>
      <c r="H651" s="96"/>
      <c r="I651" s="105"/>
      <c r="J651" s="105"/>
      <c r="K651" s="108"/>
      <c r="L651" s="247"/>
      <c r="M651" s="103"/>
      <c r="P651" s="97"/>
    </row>
    <row r="652" spans="1:16" s="74" customFormat="1" ht="19.5" hidden="1" customHeight="1" x14ac:dyDescent="0.25">
      <c r="A652" s="69"/>
      <c r="B652" s="99"/>
      <c r="C652" s="100"/>
      <c r="D652" s="101"/>
      <c r="E652" s="102"/>
      <c r="F652" s="103"/>
      <c r="G652" s="143"/>
      <c r="H652" s="96"/>
      <c r="I652" s="105"/>
      <c r="J652" s="105"/>
      <c r="K652" s="258"/>
      <c r="L652" s="247"/>
      <c r="M652" s="103"/>
      <c r="P652" s="97"/>
    </row>
    <row r="653" spans="1:16" s="74" customFormat="1" ht="19.5" hidden="1" customHeight="1" x14ac:dyDescent="0.25">
      <c r="A653" s="69"/>
      <c r="B653" s="99"/>
      <c r="C653" s="100"/>
      <c r="D653" s="101"/>
      <c r="E653" s="102"/>
      <c r="F653" s="103"/>
      <c r="G653" s="143"/>
      <c r="H653" s="96"/>
      <c r="I653" s="105"/>
      <c r="J653" s="105"/>
      <c r="K653" s="108"/>
      <c r="L653" s="247"/>
      <c r="M653" s="103"/>
      <c r="P653" s="97"/>
    </row>
    <row r="654" spans="1:16" s="74" customFormat="1" ht="19.5" hidden="1" customHeight="1" x14ac:dyDescent="0.25">
      <c r="A654" s="69"/>
      <c r="B654" s="99"/>
      <c r="C654" s="100"/>
      <c r="D654" s="101"/>
      <c r="E654" s="102"/>
      <c r="F654" s="103"/>
      <c r="G654" s="143"/>
      <c r="H654" s="96"/>
      <c r="I654" s="105"/>
      <c r="J654" s="105"/>
      <c r="K654" s="108"/>
      <c r="L654" s="247"/>
      <c r="M654" s="103"/>
      <c r="P654" s="97"/>
    </row>
    <row r="655" spans="1:16" s="74" customFormat="1" ht="19.5" hidden="1" customHeight="1" thickBot="1" x14ac:dyDescent="0.3">
      <c r="A655" s="551" t="s">
        <v>32</v>
      </c>
      <c r="B655" s="552"/>
      <c r="C655" s="552"/>
      <c r="D655" s="552"/>
      <c r="E655" s="552"/>
      <c r="F655" s="552"/>
      <c r="G655" s="552"/>
      <c r="H655" s="552"/>
      <c r="I655" s="552"/>
      <c r="J655" s="552"/>
      <c r="K655" s="553"/>
      <c r="L655" s="288">
        <f>SUM(L656:L665)</f>
        <v>0</v>
      </c>
      <c r="M655" s="96"/>
      <c r="P655" s="97"/>
    </row>
    <row r="656" spans="1:16" s="74" customFormat="1" ht="19.5" hidden="1" customHeight="1" x14ac:dyDescent="0.25">
      <c r="A656" s="69"/>
      <c r="B656" s="100"/>
      <c r="C656" s="100"/>
      <c r="D656" s="101"/>
      <c r="E656" s="102"/>
      <c r="F656" s="103"/>
      <c r="G656" s="143"/>
      <c r="H656" s="96"/>
      <c r="I656" s="105"/>
      <c r="J656" s="105"/>
      <c r="K656" s="108"/>
      <c r="L656" s="247"/>
      <c r="M656" s="103"/>
      <c r="P656" s="97"/>
    </row>
    <row r="657" spans="1:16" s="74" customFormat="1" ht="19.5" hidden="1" customHeight="1" x14ac:dyDescent="0.25">
      <c r="A657" s="69"/>
      <c r="B657" s="100"/>
      <c r="C657" s="100"/>
      <c r="D657" s="101"/>
      <c r="E657" s="102"/>
      <c r="F657" s="103"/>
      <c r="G657" s="143"/>
      <c r="H657" s="96"/>
      <c r="I657" s="105"/>
      <c r="J657" s="105"/>
      <c r="K657" s="108"/>
      <c r="L657" s="247"/>
      <c r="M657" s="103"/>
      <c r="P657" s="97"/>
    </row>
    <row r="658" spans="1:16" s="74" customFormat="1" ht="19.5" hidden="1" customHeight="1" x14ac:dyDescent="0.25">
      <c r="A658" s="69"/>
      <c r="B658" s="100"/>
      <c r="C658" s="100"/>
      <c r="D658" s="101"/>
      <c r="E658" s="102"/>
      <c r="F658" s="103"/>
      <c r="G658" s="143"/>
      <c r="H658" s="96"/>
      <c r="I658" s="105"/>
      <c r="J658" s="105"/>
      <c r="K658" s="108"/>
      <c r="L658" s="247"/>
      <c r="M658" s="103"/>
      <c r="P658" s="97"/>
    </row>
    <row r="659" spans="1:16" s="74" customFormat="1" ht="19.5" hidden="1" customHeight="1" x14ac:dyDescent="0.25">
      <c r="A659" s="69"/>
      <c r="B659" s="100"/>
      <c r="C659" s="100"/>
      <c r="D659" s="101"/>
      <c r="E659" s="102"/>
      <c r="F659" s="103"/>
      <c r="G659" s="143"/>
      <c r="H659" s="96"/>
      <c r="I659" s="105"/>
      <c r="J659" s="105"/>
      <c r="K659" s="108"/>
      <c r="L659" s="247"/>
      <c r="M659" s="103"/>
      <c r="P659" s="97"/>
    </row>
    <row r="660" spans="1:16" s="74" customFormat="1" ht="19.5" hidden="1" customHeight="1" x14ac:dyDescent="0.25">
      <c r="A660" s="69"/>
      <c r="B660" s="100"/>
      <c r="C660" s="100"/>
      <c r="D660" s="101"/>
      <c r="E660" s="102"/>
      <c r="F660" s="103"/>
      <c r="G660" s="143"/>
      <c r="H660" s="96"/>
      <c r="I660" s="105"/>
      <c r="J660" s="105"/>
      <c r="K660" s="108"/>
      <c r="L660" s="247"/>
      <c r="M660" s="103"/>
      <c r="P660" s="97"/>
    </row>
    <row r="661" spans="1:16" s="74" customFormat="1" ht="19.5" hidden="1" customHeight="1" x14ac:dyDescent="0.25">
      <c r="A661" s="69"/>
      <c r="B661" s="100"/>
      <c r="C661" s="100"/>
      <c r="D661" s="101"/>
      <c r="E661" s="102"/>
      <c r="F661" s="103"/>
      <c r="G661" s="143"/>
      <c r="H661" s="96"/>
      <c r="I661" s="105"/>
      <c r="J661" s="105"/>
      <c r="K661" s="108"/>
      <c r="L661" s="247"/>
      <c r="M661" s="103"/>
      <c r="P661" s="97"/>
    </row>
    <row r="662" spans="1:16" s="74" customFormat="1" ht="19.5" hidden="1" customHeight="1" x14ac:dyDescent="0.25">
      <c r="A662" s="69"/>
      <c r="B662" s="100"/>
      <c r="C662" s="100"/>
      <c r="D662" s="101"/>
      <c r="E662" s="102"/>
      <c r="F662" s="103"/>
      <c r="G662" s="143"/>
      <c r="H662" s="96"/>
      <c r="I662" s="105"/>
      <c r="J662" s="105"/>
      <c r="K662" s="108"/>
      <c r="L662" s="247"/>
      <c r="M662" s="103"/>
      <c r="P662" s="97"/>
    </row>
    <row r="663" spans="1:16" s="74" customFormat="1" ht="19.5" hidden="1" customHeight="1" x14ac:dyDescent="0.25">
      <c r="A663" s="69"/>
      <c r="B663" s="100"/>
      <c r="C663" s="100"/>
      <c r="D663" s="101"/>
      <c r="E663" s="102"/>
      <c r="F663" s="103"/>
      <c r="G663" s="143"/>
      <c r="H663" s="96"/>
      <c r="I663" s="105"/>
      <c r="J663" s="105"/>
      <c r="K663" s="108"/>
      <c r="L663" s="247"/>
      <c r="M663" s="103"/>
      <c r="P663" s="97"/>
    </row>
    <row r="664" spans="1:16" s="74" customFormat="1" ht="19.5" hidden="1" customHeight="1" x14ac:dyDescent="0.25">
      <c r="A664" s="69"/>
      <c r="B664" s="100"/>
      <c r="C664" s="100"/>
      <c r="D664" s="101"/>
      <c r="E664" s="102"/>
      <c r="F664" s="103"/>
      <c r="G664" s="143"/>
      <c r="H664" s="96"/>
      <c r="I664" s="105"/>
      <c r="J664" s="105"/>
      <c r="K664" s="108"/>
      <c r="L664" s="247"/>
      <c r="M664" s="103"/>
      <c r="P664" s="97"/>
    </row>
    <row r="665" spans="1:16" s="74" customFormat="1" ht="19.5" hidden="1" customHeight="1" x14ac:dyDescent="0.25">
      <c r="A665" s="69"/>
      <c r="B665" s="100"/>
      <c r="C665" s="100"/>
      <c r="D665" s="101"/>
      <c r="E665" s="102"/>
      <c r="F665" s="103"/>
      <c r="G665" s="143"/>
      <c r="H665" s="96"/>
      <c r="I665" s="105"/>
      <c r="J665" s="105"/>
      <c r="K665" s="108"/>
      <c r="L665" s="247"/>
      <c r="M665" s="103"/>
      <c r="P665" s="97"/>
    </row>
    <row r="666" spans="1:16" s="74" customFormat="1" ht="19.5" hidden="1" customHeight="1" thickBot="1" x14ac:dyDescent="0.3">
      <c r="A666" s="551" t="s">
        <v>674</v>
      </c>
      <c r="B666" s="552"/>
      <c r="C666" s="552"/>
      <c r="D666" s="552"/>
      <c r="E666" s="552"/>
      <c r="F666" s="552"/>
      <c r="G666" s="552"/>
      <c r="H666" s="552"/>
      <c r="I666" s="552"/>
      <c r="J666" s="552"/>
      <c r="K666" s="553"/>
      <c r="L666" s="288">
        <f>SUM(L667:L669)</f>
        <v>0</v>
      </c>
      <c r="M666" s="96"/>
      <c r="P666" s="97"/>
    </row>
    <row r="667" spans="1:16" s="74" customFormat="1" ht="19.5" hidden="1" customHeight="1" x14ac:dyDescent="0.25">
      <c r="A667" s="69"/>
      <c r="B667" s="100"/>
      <c r="C667" s="100"/>
      <c r="D667" s="101"/>
      <c r="E667" s="102"/>
      <c r="F667" s="103"/>
      <c r="G667" s="143"/>
      <c r="H667" s="96"/>
      <c r="I667" s="105"/>
      <c r="J667" s="105"/>
      <c r="K667" s="108"/>
      <c r="L667" s="247"/>
      <c r="M667" s="103"/>
      <c r="P667" s="97"/>
    </row>
    <row r="668" spans="1:16" s="74" customFormat="1" ht="19.5" hidden="1" customHeight="1" x14ac:dyDescent="0.25">
      <c r="A668" s="69"/>
      <c r="B668" s="100"/>
      <c r="C668" s="100"/>
      <c r="D668" s="101"/>
      <c r="E668" s="102"/>
      <c r="F668" s="103"/>
      <c r="G668" s="143"/>
      <c r="H668" s="96"/>
      <c r="I668" s="105"/>
      <c r="J668" s="105"/>
      <c r="K668" s="108"/>
      <c r="L668" s="247"/>
      <c r="M668" s="103"/>
      <c r="P668" s="97"/>
    </row>
    <row r="669" spans="1:16" s="74" customFormat="1" ht="19.5" hidden="1" customHeight="1" x14ac:dyDescent="0.25">
      <c r="A669" s="69"/>
      <c r="B669" s="100"/>
      <c r="C669" s="100"/>
      <c r="D669" s="101"/>
      <c r="E669" s="102"/>
      <c r="F669" s="103"/>
      <c r="G669" s="143"/>
      <c r="H669" s="96"/>
      <c r="I669" s="105"/>
      <c r="J669" s="105"/>
      <c r="K669" s="108"/>
      <c r="L669" s="247"/>
      <c r="M669" s="103"/>
      <c r="P669" s="97"/>
    </row>
    <row r="670" spans="1:16" s="74" customFormat="1" ht="19.5" hidden="1" customHeight="1" thickBot="1" x14ac:dyDescent="0.3">
      <c r="A670" s="551" t="s">
        <v>61</v>
      </c>
      <c r="B670" s="552"/>
      <c r="C670" s="552"/>
      <c r="D670" s="552"/>
      <c r="E670" s="552"/>
      <c r="F670" s="552"/>
      <c r="G670" s="552"/>
      <c r="H670" s="552"/>
      <c r="I670" s="552"/>
      <c r="J670" s="552"/>
      <c r="K670" s="553"/>
      <c r="L670" s="288">
        <f>SUM(L671:L676)</f>
        <v>0</v>
      </c>
      <c r="M670" s="96"/>
      <c r="P670" s="97"/>
    </row>
    <row r="671" spans="1:16" s="74" customFormat="1" ht="19.5" hidden="1" customHeight="1" x14ac:dyDescent="0.25">
      <c r="A671" s="69"/>
      <c r="B671" s="100"/>
      <c r="C671" s="100"/>
      <c r="D671" s="101"/>
      <c r="E671" s="102"/>
      <c r="F671" s="103"/>
      <c r="G671" s="143"/>
      <c r="H671" s="96"/>
      <c r="I671" s="105"/>
      <c r="J671" s="105"/>
      <c r="K671" s="108"/>
      <c r="L671" s="247"/>
      <c r="M671" s="103"/>
      <c r="P671" s="97"/>
    </row>
    <row r="672" spans="1:16" s="74" customFormat="1" ht="19.5" hidden="1" customHeight="1" x14ac:dyDescent="0.25">
      <c r="A672" s="69"/>
      <c r="B672" s="100"/>
      <c r="C672" s="100"/>
      <c r="D672" s="101"/>
      <c r="E672" s="102"/>
      <c r="F672" s="103"/>
      <c r="G672" s="143"/>
      <c r="H672" s="96"/>
      <c r="I672" s="105"/>
      <c r="J672" s="105"/>
      <c r="K672" s="108"/>
      <c r="L672" s="247"/>
      <c r="M672" s="103"/>
      <c r="P672" s="97"/>
    </row>
    <row r="673" spans="1:16" s="74" customFormat="1" ht="19.5" hidden="1" customHeight="1" x14ac:dyDescent="0.25">
      <c r="A673" s="69"/>
      <c r="B673" s="100"/>
      <c r="C673" s="100"/>
      <c r="D673" s="101"/>
      <c r="E673" s="102"/>
      <c r="F673" s="103"/>
      <c r="G673" s="143"/>
      <c r="H673" s="96"/>
      <c r="I673" s="105"/>
      <c r="J673" s="105"/>
      <c r="K673" s="108"/>
      <c r="L673" s="247"/>
      <c r="M673" s="103"/>
      <c r="P673" s="97"/>
    </row>
    <row r="674" spans="1:16" s="74" customFormat="1" ht="19.5" hidden="1" customHeight="1" x14ac:dyDescent="0.25">
      <c r="A674" s="69"/>
      <c r="B674" s="100"/>
      <c r="C674" s="100"/>
      <c r="D674" s="101"/>
      <c r="E674" s="102"/>
      <c r="F674" s="103"/>
      <c r="G674" s="143"/>
      <c r="H674" s="96"/>
      <c r="I674" s="105"/>
      <c r="J674" s="105"/>
      <c r="K674" s="108"/>
      <c r="L674" s="247"/>
      <c r="M674" s="103"/>
      <c r="P674" s="97"/>
    </row>
    <row r="675" spans="1:16" s="74" customFormat="1" ht="19.5" hidden="1" customHeight="1" x14ac:dyDescent="0.25">
      <c r="A675" s="69"/>
      <c r="B675" s="100"/>
      <c r="C675" s="100"/>
      <c r="D675" s="101"/>
      <c r="E675" s="102"/>
      <c r="F675" s="103"/>
      <c r="G675" s="143"/>
      <c r="H675" s="96"/>
      <c r="I675" s="105"/>
      <c r="J675" s="105"/>
      <c r="K675" s="108"/>
      <c r="L675" s="247"/>
      <c r="M675" s="103"/>
      <c r="P675" s="97"/>
    </row>
    <row r="676" spans="1:16" s="74" customFormat="1" ht="19.5" customHeight="1" x14ac:dyDescent="0.25">
      <c r="A676" s="69"/>
      <c r="B676" s="99"/>
      <c r="C676" s="100"/>
      <c r="D676" s="101"/>
      <c r="E676" s="102"/>
      <c r="F676" s="103"/>
      <c r="G676" s="143"/>
      <c r="H676" s="96"/>
      <c r="I676" s="105"/>
      <c r="J676" s="105"/>
      <c r="K676" s="108"/>
      <c r="L676" s="247"/>
      <c r="M676" s="103"/>
      <c r="P676" s="97"/>
    </row>
    <row r="677" spans="1:16" s="74" customFormat="1" ht="19.5" customHeight="1" thickBot="1" x14ac:dyDescent="0.3">
      <c r="A677" s="116" t="s">
        <v>34</v>
      </c>
      <c r="B677" s="113"/>
      <c r="C677" s="114"/>
      <c r="D677" s="115"/>
      <c r="E677" s="116"/>
      <c r="F677" s="117"/>
      <c r="G677" s="118"/>
      <c r="H677" s="117"/>
      <c r="I677" s="119"/>
      <c r="J677" s="119"/>
      <c r="K677" s="119"/>
      <c r="L677" s="229">
        <f>L592+L602+L605+L607+L614+L624+L626+L634+L642+L655+L666+L670</f>
        <v>29041.549999999996</v>
      </c>
      <c r="M677" s="204"/>
    </row>
    <row r="678" spans="1:16" s="74" customFormat="1" ht="19.5" customHeight="1" x14ac:dyDescent="0.25">
      <c r="A678" s="276"/>
      <c r="B678" s="123"/>
      <c r="C678" s="124"/>
      <c r="D678" s="277"/>
      <c r="E678" s="276"/>
      <c r="F678" s="123"/>
      <c r="G678" s="276"/>
      <c r="H678" s="123"/>
      <c r="I678" s="277"/>
      <c r="J678" s="277"/>
      <c r="K678" s="277"/>
      <c r="L678" s="230"/>
      <c r="M678" s="205"/>
    </row>
    <row r="679" spans="1:16" s="82" customFormat="1" ht="19.5" customHeight="1" x14ac:dyDescent="0.25">
      <c r="A679" s="558" t="s">
        <v>18</v>
      </c>
      <c r="B679" s="558"/>
      <c r="C679" s="558"/>
      <c r="D679" s="558"/>
      <c r="E679" s="558"/>
      <c r="F679" s="558"/>
      <c r="G679" s="560" t="s">
        <v>19</v>
      </c>
      <c r="H679" s="560"/>
      <c r="I679" s="128"/>
      <c r="J679" s="128"/>
      <c r="K679" s="128"/>
      <c r="L679" s="550" t="s">
        <v>20</v>
      </c>
      <c r="M679" s="550"/>
    </row>
    <row r="680" spans="1:16" s="82" customFormat="1" ht="3.75" customHeight="1" x14ac:dyDescent="0.25">
      <c r="B680" s="83"/>
      <c r="C680" s="84"/>
      <c r="D680" s="502"/>
      <c r="E680" s="122"/>
      <c r="F680" s="130"/>
      <c r="G680" s="131"/>
      <c r="H680" s="130"/>
      <c r="K680" s="200"/>
      <c r="L680" s="231"/>
      <c r="M680" s="130"/>
    </row>
    <row r="681" spans="1:16" s="82" customFormat="1" ht="12" customHeight="1" x14ac:dyDescent="0.25">
      <c r="A681" s="558" t="s">
        <v>1246</v>
      </c>
      <c r="B681" s="558"/>
      <c r="C681" s="558"/>
      <c r="D681" s="558"/>
      <c r="E681" s="558"/>
      <c r="F681" s="558"/>
      <c r="G681" s="559" t="s">
        <v>36</v>
      </c>
      <c r="H681" s="559"/>
      <c r="I681" s="279"/>
      <c r="J681" s="279"/>
      <c r="L681" s="559" t="s">
        <v>37</v>
      </c>
      <c r="M681" s="559"/>
    </row>
    <row r="682" spans="1:16" s="82" customFormat="1" ht="19.5" customHeight="1" x14ac:dyDescent="0.25">
      <c r="A682" s="558" t="s">
        <v>1247</v>
      </c>
      <c r="B682" s="558"/>
      <c r="C682" s="558"/>
      <c r="D682" s="558"/>
      <c r="E682" s="558"/>
      <c r="F682" s="558"/>
      <c r="G682" s="550" t="s">
        <v>39</v>
      </c>
      <c r="H682" s="550"/>
      <c r="I682" s="278"/>
      <c r="J682" s="278"/>
      <c r="L682" s="550" t="s">
        <v>40</v>
      </c>
      <c r="M682" s="550"/>
    </row>
    <row r="683" spans="1:16" ht="19.5" customHeight="1" x14ac:dyDescent="0.15">
      <c r="A683" s="557" t="s">
        <v>14</v>
      </c>
      <c r="B683" s="557"/>
      <c r="C683" s="557"/>
      <c r="D683" s="557"/>
      <c r="E683" s="557"/>
      <c r="F683" s="194"/>
      <c r="G683" s="196"/>
      <c r="H683" s="291"/>
      <c r="I683" s="196"/>
      <c r="J683" s="196"/>
      <c r="K683" s="198"/>
      <c r="L683" s="196"/>
      <c r="M683" s="215"/>
    </row>
    <row r="684" spans="1:16" ht="19.5" customHeight="1" x14ac:dyDescent="0.15">
      <c r="A684" s="218" t="s">
        <v>579</v>
      </c>
      <c r="B684" s="218"/>
      <c r="C684" s="219"/>
      <c r="D684" s="220"/>
      <c r="E684" s="245" t="s">
        <v>575</v>
      </c>
      <c r="F684" s="218"/>
      <c r="G684" s="220" t="s">
        <v>576</v>
      </c>
      <c r="H684" s="290" t="s">
        <v>571</v>
      </c>
      <c r="I684" s="218" t="s">
        <v>580</v>
      </c>
      <c r="J684" s="218"/>
      <c r="K684" s="249"/>
      <c r="L684" s="221"/>
      <c r="M684" s="297" t="s">
        <v>581</v>
      </c>
    </row>
    <row r="685" spans="1:16" ht="19.5" customHeight="1" x14ac:dyDescent="0.15">
      <c r="A685" s="193"/>
      <c r="B685" s="194"/>
      <c r="C685" s="195"/>
      <c r="D685" s="196"/>
      <c r="E685" s="197"/>
      <c r="F685" s="197"/>
      <c r="G685" s="196"/>
      <c r="H685" s="283"/>
      <c r="I685" s="197"/>
      <c r="J685" s="197"/>
      <c r="K685" s="198"/>
      <c r="L685" s="197"/>
      <c r="M685" s="215"/>
    </row>
    <row r="686" spans="1:16" s="88" customFormat="1" ht="30" customHeight="1" x14ac:dyDescent="0.25">
      <c r="A686" s="33" t="s">
        <v>2</v>
      </c>
      <c r="B686" s="9" t="s">
        <v>3</v>
      </c>
      <c r="C686" s="85" t="s">
        <v>4</v>
      </c>
      <c r="D686" s="9" t="s">
        <v>5</v>
      </c>
      <c r="E686" s="9" t="s">
        <v>6</v>
      </c>
      <c r="F686" s="9" t="s">
        <v>7</v>
      </c>
      <c r="G686" s="9" t="s">
        <v>8</v>
      </c>
      <c r="H686" s="9" t="s">
        <v>9</v>
      </c>
      <c r="I686" s="9" t="s">
        <v>22</v>
      </c>
      <c r="J686" s="9" t="s">
        <v>10</v>
      </c>
      <c r="K686" s="9" t="s">
        <v>11</v>
      </c>
      <c r="L686" s="222" t="s">
        <v>12</v>
      </c>
      <c r="M686" s="9" t="s">
        <v>13</v>
      </c>
    </row>
    <row r="687" spans="1:16" s="74" customFormat="1" ht="19.5" hidden="1" customHeight="1" x14ac:dyDescent="0.25">
      <c r="A687" s="551" t="s">
        <v>60</v>
      </c>
      <c r="B687" s="552"/>
      <c r="C687" s="552"/>
      <c r="D687" s="552"/>
      <c r="E687" s="552"/>
      <c r="F687" s="552"/>
      <c r="G687" s="552"/>
      <c r="H687" s="552"/>
      <c r="I687" s="552"/>
      <c r="J687" s="552"/>
      <c r="K687" s="553"/>
      <c r="L687" s="313">
        <f>SUM(L688:L693)</f>
        <v>15900.78</v>
      </c>
      <c r="M687" s="89"/>
    </row>
    <row r="688" spans="1:16" s="93" customFormat="1" ht="19.5" hidden="1" customHeight="1" x14ac:dyDescent="0.25">
      <c r="A688" s="157" t="s">
        <v>720</v>
      </c>
      <c r="B688" s="69">
        <v>3</v>
      </c>
      <c r="C688" s="69">
        <v>15</v>
      </c>
      <c r="D688" s="69">
        <v>1</v>
      </c>
      <c r="E688" s="69"/>
      <c r="F688" s="69" t="s">
        <v>680</v>
      </c>
      <c r="G688" s="69" t="s">
        <v>751</v>
      </c>
      <c r="H688" s="69" t="s">
        <v>748</v>
      </c>
      <c r="I688" s="90">
        <v>43470</v>
      </c>
      <c r="J688" s="90">
        <v>43470</v>
      </c>
      <c r="K688" s="69">
        <v>372</v>
      </c>
      <c r="L688" s="247">
        <v>5254.8</v>
      </c>
      <c r="M688" s="69" t="s">
        <v>145</v>
      </c>
    </row>
    <row r="689" spans="1:16" s="93" customFormat="1" ht="19.5" hidden="1" customHeight="1" x14ac:dyDescent="0.25">
      <c r="A689" s="157" t="s">
        <v>720</v>
      </c>
      <c r="B689" s="69">
        <v>3</v>
      </c>
      <c r="C689" s="69">
        <v>5</v>
      </c>
      <c r="D689" s="69">
        <v>103</v>
      </c>
      <c r="E689" s="69"/>
      <c r="F689" s="69" t="s">
        <v>684</v>
      </c>
      <c r="G689" s="69" t="s">
        <v>892</v>
      </c>
      <c r="H689" s="69" t="s">
        <v>878</v>
      </c>
      <c r="I689" s="90">
        <v>43475</v>
      </c>
      <c r="J689" s="90">
        <v>43475</v>
      </c>
      <c r="K689" s="69" t="s">
        <v>893</v>
      </c>
      <c r="L689" s="247">
        <v>1102</v>
      </c>
      <c r="M689" s="69" t="s">
        <v>145</v>
      </c>
    </row>
    <row r="690" spans="1:16" s="93" customFormat="1" ht="19.5" hidden="1" customHeight="1" x14ac:dyDescent="0.25">
      <c r="A690" s="157" t="s">
        <v>720</v>
      </c>
      <c r="B690" s="69">
        <v>3</v>
      </c>
      <c r="C690" s="69">
        <v>22</v>
      </c>
      <c r="D690" s="69">
        <v>209</v>
      </c>
      <c r="E690" s="69"/>
      <c r="F690" s="69" t="s">
        <v>684</v>
      </c>
      <c r="G690" s="69" t="s">
        <v>993</v>
      </c>
      <c r="H690" s="69" t="s">
        <v>857</v>
      </c>
      <c r="I690" s="90">
        <v>43536</v>
      </c>
      <c r="J690" s="90">
        <v>43536</v>
      </c>
      <c r="K690" s="69" t="s">
        <v>994</v>
      </c>
      <c r="L690" s="247">
        <v>1160</v>
      </c>
      <c r="M690" s="69" t="s">
        <v>145</v>
      </c>
    </row>
    <row r="691" spans="1:16" s="93" customFormat="1" ht="19.5" hidden="1" customHeight="1" thickBot="1" x14ac:dyDescent="0.3">
      <c r="A691" s="157" t="s">
        <v>720</v>
      </c>
      <c r="B691" s="69">
        <v>3</v>
      </c>
      <c r="C691" s="69">
        <v>26</v>
      </c>
      <c r="D691" s="69">
        <v>219</v>
      </c>
      <c r="E691" s="69"/>
      <c r="F691" s="69" t="s">
        <v>680</v>
      </c>
      <c r="G691" s="69" t="s">
        <v>1007</v>
      </c>
      <c r="H691" s="69" t="s">
        <v>1008</v>
      </c>
      <c r="I691" s="90">
        <v>43543</v>
      </c>
      <c r="J691" s="90">
        <v>43543</v>
      </c>
      <c r="K691" s="69" t="s">
        <v>1009</v>
      </c>
      <c r="L691" s="247">
        <v>1700</v>
      </c>
      <c r="M691" s="69" t="s">
        <v>712</v>
      </c>
    </row>
    <row r="692" spans="1:16" s="74" customFormat="1" ht="19.5" hidden="1" customHeight="1" x14ac:dyDescent="0.25">
      <c r="A692" s="551" t="s">
        <v>1252</v>
      </c>
      <c r="B692" s="552"/>
      <c r="C692" s="552"/>
      <c r="D692" s="552"/>
      <c r="E692" s="552"/>
      <c r="F692" s="552"/>
      <c r="G692" s="552"/>
      <c r="H692" s="552"/>
      <c r="I692" s="552"/>
      <c r="J692" s="552"/>
      <c r="K692" s="553"/>
      <c r="L692" s="313">
        <f>SUM(L693:L698)</f>
        <v>3533.9700000000003</v>
      </c>
      <c r="M692" s="89"/>
    </row>
    <row r="693" spans="1:16" s="93" customFormat="1" ht="27" hidden="1" customHeight="1" x14ac:dyDescent="0.25">
      <c r="A693" s="69" t="s">
        <v>720</v>
      </c>
      <c r="B693" s="69">
        <v>5</v>
      </c>
      <c r="C693" s="69">
        <v>22</v>
      </c>
      <c r="D693" s="69" t="s">
        <v>1354</v>
      </c>
      <c r="E693" s="69"/>
      <c r="F693" s="153" t="s">
        <v>680</v>
      </c>
      <c r="G693" s="69" t="s">
        <v>1355</v>
      </c>
      <c r="H693" s="69" t="s">
        <v>1197</v>
      </c>
      <c r="I693" s="90">
        <v>43580</v>
      </c>
      <c r="J693" s="90">
        <v>43580</v>
      </c>
      <c r="K693" s="69">
        <v>962</v>
      </c>
      <c r="L693" s="225">
        <v>3150.01</v>
      </c>
      <c r="M693" s="69" t="s">
        <v>712</v>
      </c>
    </row>
    <row r="694" spans="1:16" s="93" customFormat="1" ht="19.5" hidden="1" customHeight="1" x14ac:dyDescent="0.25">
      <c r="A694" s="69" t="s">
        <v>720</v>
      </c>
      <c r="B694" s="69">
        <v>5</v>
      </c>
      <c r="C694" s="69">
        <v>31</v>
      </c>
      <c r="D694" s="69" t="s">
        <v>1460</v>
      </c>
      <c r="E694" s="69"/>
      <c r="F694" s="153" t="s">
        <v>684</v>
      </c>
      <c r="G694" s="69" t="s">
        <v>1461</v>
      </c>
      <c r="H694" s="69" t="s">
        <v>1462</v>
      </c>
      <c r="I694" s="90">
        <v>43609</v>
      </c>
      <c r="J694" s="90">
        <v>43609</v>
      </c>
      <c r="K694" s="69">
        <v>15133</v>
      </c>
      <c r="L694" s="225">
        <v>383.96</v>
      </c>
      <c r="M694" s="69" t="s">
        <v>1322</v>
      </c>
    </row>
    <row r="695" spans="1:16" s="93" customFormat="1" ht="19.5" hidden="1" customHeight="1" x14ac:dyDescent="0.25">
      <c r="A695" s="69"/>
      <c r="B695" s="69"/>
      <c r="C695" s="69"/>
      <c r="D695" s="69"/>
      <c r="E695" s="69"/>
      <c r="F695" s="69"/>
      <c r="G695" s="69"/>
      <c r="H695" s="69"/>
      <c r="I695" s="90"/>
      <c r="J695" s="90"/>
      <c r="K695" s="69"/>
      <c r="L695" s="225"/>
      <c r="M695" s="69"/>
    </row>
    <row r="696" spans="1:16" s="93" customFormat="1" ht="19.5" hidden="1" customHeight="1" x14ac:dyDescent="0.25">
      <c r="A696" s="157"/>
      <c r="B696" s="69"/>
      <c r="C696" s="69"/>
      <c r="D696" s="69"/>
      <c r="E696" s="69"/>
      <c r="F696" s="69"/>
      <c r="G696" s="69"/>
      <c r="H696" s="69"/>
      <c r="I696" s="90"/>
      <c r="J696" s="90"/>
      <c r="K696" s="69"/>
      <c r="L696" s="247"/>
      <c r="M696" s="69"/>
    </row>
    <row r="697" spans="1:16" s="93" customFormat="1" ht="19.5" hidden="1" customHeight="1" x14ac:dyDescent="0.25">
      <c r="A697" s="157"/>
      <c r="B697" s="69"/>
      <c r="C697" s="69"/>
      <c r="D697" s="69"/>
      <c r="E697" s="69"/>
      <c r="F697" s="69"/>
      <c r="G697" s="69"/>
      <c r="H697" s="69"/>
      <c r="I697" s="90"/>
      <c r="J697" s="90"/>
      <c r="K697" s="69"/>
      <c r="L697" s="247"/>
      <c r="M697" s="69"/>
    </row>
    <row r="698" spans="1:16" s="93" customFormat="1" ht="19.5" hidden="1" customHeight="1" x14ac:dyDescent="0.25">
      <c r="A698" s="157"/>
      <c r="B698" s="69"/>
      <c r="C698" s="69"/>
      <c r="D698" s="69"/>
      <c r="E698" s="69"/>
      <c r="F698" s="69"/>
      <c r="G698" s="69"/>
      <c r="H698" s="69"/>
      <c r="I698" s="90"/>
      <c r="J698" s="90"/>
      <c r="K698" s="69"/>
      <c r="L698" s="247"/>
      <c r="M698" s="69"/>
    </row>
    <row r="699" spans="1:16" s="93" customFormat="1" ht="19.5" hidden="1" customHeight="1" x14ac:dyDescent="0.25">
      <c r="A699" s="157"/>
      <c r="B699" s="69"/>
      <c r="C699" s="69"/>
      <c r="D699" s="69"/>
      <c r="E699" s="69"/>
      <c r="F699" s="69"/>
      <c r="G699" s="69"/>
      <c r="H699" s="69"/>
      <c r="I699" s="90"/>
      <c r="J699" s="90"/>
      <c r="K699" s="69"/>
      <c r="L699" s="247"/>
      <c r="M699" s="69"/>
    </row>
    <row r="700" spans="1:16" s="74" customFormat="1" ht="19.5" customHeight="1" thickBot="1" x14ac:dyDescent="0.3">
      <c r="A700" s="551" t="s">
        <v>640</v>
      </c>
      <c r="B700" s="552"/>
      <c r="C700" s="552"/>
      <c r="D700" s="552"/>
      <c r="E700" s="552"/>
      <c r="F700" s="552"/>
      <c r="G700" s="552"/>
      <c r="H700" s="552"/>
      <c r="I700" s="552"/>
      <c r="J700" s="552"/>
      <c r="K700" s="553"/>
      <c r="L700" s="288">
        <f>SUM(L701:L711)</f>
        <v>3814</v>
      </c>
      <c r="M700" s="96"/>
      <c r="P700" s="97"/>
    </row>
    <row r="701" spans="1:16" s="74" customFormat="1" ht="19.5" customHeight="1" x14ac:dyDescent="0.25">
      <c r="A701" s="69" t="s">
        <v>1208</v>
      </c>
      <c r="B701" s="99">
        <v>6</v>
      </c>
      <c r="C701" s="100">
        <v>26</v>
      </c>
      <c r="D701" s="101" t="s">
        <v>1487</v>
      </c>
      <c r="E701" s="102"/>
      <c r="F701" s="103" t="s">
        <v>1162</v>
      </c>
      <c r="G701" s="143" t="s">
        <v>1488</v>
      </c>
      <c r="H701" s="96" t="s">
        <v>1002</v>
      </c>
      <c r="I701" s="105">
        <v>43602</v>
      </c>
      <c r="J701" s="105">
        <v>43602</v>
      </c>
      <c r="K701" s="108">
        <v>55</v>
      </c>
      <c r="L701" s="247">
        <v>2190</v>
      </c>
      <c r="M701" s="103" t="s">
        <v>1127</v>
      </c>
      <c r="N701" s="515"/>
      <c r="P701" s="97"/>
    </row>
    <row r="702" spans="1:16" s="74" customFormat="1" ht="36" customHeight="1" x14ac:dyDescent="0.25">
      <c r="A702" s="69" t="s">
        <v>1208</v>
      </c>
      <c r="B702" s="99">
        <v>6</v>
      </c>
      <c r="C702" s="100">
        <v>19</v>
      </c>
      <c r="D702" s="101" t="s">
        <v>1656</v>
      </c>
      <c r="E702" s="102"/>
      <c r="F702" s="103" t="s">
        <v>684</v>
      </c>
      <c r="G702" s="143" t="s">
        <v>1657</v>
      </c>
      <c r="H702" s="96" t="s">
        <v>1658</v>
      </c>
      <c r="I702" s="105">
        <v>43601</v>
      </c>
      <c r="J702" s="105">
        <v>43601</v>
      </c>
      <c r="K702" s="108">
        <v>9169</v>
      </c>
      <c r="L702" s="247">
        <v>1624</v>
      </c>
      <c r="M702" s="103" t="s">
        <v>1127</v>
      </c>
      <c r="N702" s="510" t="s">
        <v>1709</v>
      </c>
      <c r="P702" s="97"/>
    </row>
    <row r="703" spans="1:16" s="74" customFormat="1" ht="19.5" customHeight="1" x14ac:dyDescent="0.25">
      <c r="A703" s="69"/>
      <c r="B703" s="99"/>
      <c r="C703" s="100"/>
      <c r="D703" s="101"/>
      <c r="E703" s="102"/>
      <c r="F703" s="103"/>
      <c r="G703" s="143"/>
      <c r="H703" s="96"/>
      <c r="I703" s="105"/>
      <c r="J703" s="105"/>
      <c r="K703" s="108"/>
      <c r="L703" s="247"/>
      <c r="M703" s="103"/>
      <c r="P703" s="97"/>
    </row>
    <row r="704" spans="1:16" s="74" customFormat="1" ht="19.5" customHeight="1" x14ac:dyDescent="0.25">
      <c r="A704" s="69"/>
      <c r="B704" s="99"/>
      <c r="C704" s="100"/>
      <c r="D704" s="101"/>
      <c r="E704" s="102"/>
      <c r="F704" s="103"/>
      <c r="G704" s="143"/>
      <c r="H704" s="96"/>
      <c r="I704" s="105"/>
      <c r="J704" s="105"/>
      <c r="K704" s="108"/>
      <c r="L704" s="247"/>
      <c r="M704" s="103"/>
      <c r="P704" s="97"/>
    </row>
    <row r="705" spans="1:16" s="74" customFormat="1" ht="19.5" hidden="1" customHeight="1" x14ac:dyDescent="0.25">
      <c r="A705" s="69"/>
      <c r="B705" s="99"/>
      <c r="C705" s="100"/>
      <c r="D705" s="101"/>
      <c r="E705" s="102"/>
      <c r="F705" s="103"/>
      <c r="G705" s="143"/>
      <c r="H705" s="96"/>
      <c r="I705" s="105"/>
      <c r="J705" s="105"/>
      <c r="K705" s="108"/>
      <c r="L705" s="247"/>
      <c r="M705" s="103"/>
      <c r="P705" s="97"/>
    </row>
    <row r="706" spans="1:16" s="74" customFormat="1" ht="19.5" hidden="1" customHeight="1" x14ac:dyDescent="0.25">
      <c r="A706" s="69"/>
      <c r="B706" s="99"/>
      <c r="C706" s="100"/>
      <c r="D706" s="101"/>
      <c r="E706" s="102"/>
      <c r="F706" s="103"/>
      <c r="G706" s="143"/>
      <c r="H706" s="96"/>
      <c r="I706" s="105"/>
      <c r="J706" s="105"/>
      <c r="K706" s="108"/>
      <c r="L706" s="247"/>
      <c r="M706" s="103"/>
      <c r="P706" s="97"/>
    </row>
    <row r="707" spans="1:16" s="74" customFormat="1" ht="19.5" hidden="1" customHeight="1" x14ac:dyDescent="0.25">
      <c r="A707" s="69"/>
      <c r="B707" s="99"/>
      <c r="C707" s="100"/>
      <c r="D707" s="101"/>
      <c r="E707" s="102"/>
      <c r="F707" s="103"/>
      <c r="G707" s="143"/>
      <c r="H707" s="96"/>
      <c r="I707" s="105"/>
      <c r="J707" s="105"/>
      <c r="K707" s="108"/>
      <c r="L707" s="247"/>
      <c r="M707" s="103"/>
      <c r="P707" s="97"/>
    </row>
    <row r="708" spans="1:16" s="74" customFormat="1" ht="19.5" hidden="1" customHeight="1" x14ac:dyDescent="0.25">
      <c r="A708" s="69"/>
      <c r="B708" s="99"/>
      <c r="C708" s="100"/>
      <c r="D708" s="101"/>
      <c r="E708" s="102"/>
      <c r="F708" s="103"/>
      <c r="G708" s="143"/>
      <c r="H708" s="96"/>
      <c r="I708" s="105"/>
      <c r="J708" s="105"/>
      <c r="K708" s="108"/>
      <c r="L708" s="247"/>
      <c r="M708" s="103"/>
      <c r="P708" s="97"/>
    </row>
    <row r="709" spans="1:16" s="74" customFormat="1" ht="19.5" hidden="1" customHeight="1" x14ac:dyDescent="0.25">
      <c r="A709" s="69"/>
      <c r="B709" s="99"/>
      <c r="C709" s="100"/>
      <c r="D709" s="101"/>
      <c r="E709" s="102"/>
      <c r="F709" s="103"/>
      <c r="G709" s="143"/>
      <c r="H709" s="96"/>
      <c r="I709" s="105"/>
      <c r="J709" s="105"/>
      <c r="K709" s="108"/>
      <c r="L709" s="247"/>
      <c r="M709" s="103"/>
      <c r="P709" s="97"/>
    </row>
    <row r="710" spans="1:16" s="74" customFormat="1" ht="19.5" hidden="1" customHeight="1" x14ac:dyDescent="0.25">
      <c r="A710" s="69"/>
      <c r="B710" s="99"/>
      <c r="C710" s="100"/>
      <c r="D710" s="101"/>
      <c r="E710" s="102"/>
      <c r="F710" s="103"/>
      <c r="G710" s="143"/>
      <c r="H710" s="96"/>
      <c r="I710" s="105"/>
      <c r="J710" s="105"/>
      <c r="K710" s="108"/>
      <c r="L710" s="247"/>
      <c r="M710" s="103"/>
      <c r="P710" s="97"/>
    </row>
    <row r="711" spans="1:16" s="74" customFormat="1" ht="19.5" hidden="1" customHeight="1" x14ac:dyDescent="0.25">
      <c r="A711" s="69"/>
      <c r="B711" s="99"/>
      <c r="C711" s="100"/>
      <c r="D711" s="101"/>
      <c r="E711" s="102"/>
      <c r="F711" s="103"/>
      <c r="G711" s="143"/>
      <c r="H711" s="96"/>
      <c r="I711" s="105"/>
      <c r="J711" s="105"/>
      <c r="K711" s="108"/>
      <c r="L711" s="247"/>
      <c r="M711" s="103"/>
      <c r="P711" s="97"/>
    </row>
    <row r="712" spans="1:16" s="74" customFormat="1" ht="19.5" hidden="1" customHeight="1" thickBot="1" x14ac:dyDescent="0.3">
      <c r="A712" s="551"/>
      <c r="B712" s="552"/>
      <c r="C712" s="552"/>
      <c r="D712" s="552"/>
      <c r="E712" s="552"/>
      <c r="F712" s="552"/>
      <c r="G712" s="552"/>
      <c r="H712" s="552"/>
      <c r="I712" s="552"/>
      <c r="J712" s="552"/>
      <c r="K712" s="553"/>
      <c r="L712" s="226">
        <f>SUM(L713:L719)</f>
        <v>0</v>
      </c>
      <c r="M712" s="96"/>
      <c r="P712" s="97"/>
    </row>
    <row r="713" spans="1:16" s="74" customFormat="1" ht="19.5" hidden="1" customHeight="1" x14ac:dyDescent="0.25">
      <c r="A713" s="69"/>
      <c r="B713" s="99"/>
      <c r="C713" s="100"/>
      <c r="D713" s="101"/>
      <c r="E713" s="102"/>
      <c r="F713" s="103"/>
      <c r="G713" s="143"/>
      <c r="H713" s="96"/>
      <c r="I713" s="105"/>
      <c r="J713" s="105"/>
      <c r="K713" s="108"/>
      <c r="L713" s="247"/>
      <c r="M713" s="103"/>
      <c r="P713" s="97"/>
    </row>
    <row r="714" spans="1:16" s="74" customFormat="1" ht="19.5" hidden="1" customHeight="1" x14ac:dyDescent="0.25">
      <c r="A714" s="69"/>
      <c r="B714" s="99"/>
      <c r="C714" s="100"/>
      <c r="D714" s="101"/>
      <c r="E714" s="102"/>
      <c r="F714" s="103"/>
      <c r="G714" s="143"/>
      <c r="H714" s="96"/>
      <c r="I714" s="105"/>
      <c r="J714" s="105"/>
      <c r="K714" s="108"/>
      <c r="L714" s="247"/>
      <c r="M714" s="96"/>
      <c r="P714" s="97"/>
    </row>
    <row r="715" spans="1:16" s="74" customFormat="1" ht="19.5" hidden="1" customHeight="1" x14ac:dyDescent="0.25">
      <c r="A715" s="69"/>
      <c r="B715" s="99"/>
      <c r="C715" s="100"/>
      <c r="D715" s="101"/>
      <c r="E715" s="102"/>
      <c r="F715" s="103"/>
      <c r="G715" s="143"/>
      <c r="H715" s="96"/>
      <c r="I715" s="105"/>
      <c r="J715" s="105"/>
      <c r="K715" s="108"/>
      <c r="L715" s="247"/>
      <c r="M715" s="96"/>
      <c r="P715" s="97"/>
    </row>
    <row r="716" spans="1:16" s="74" customFormat="1" ht="19.5" hidden="1" customHeight="1" x14ac:dyDescent="0.25">
      <c r="A716" s="69"/>
      <c r="B716" s="99"/>
      <c r="C716" s="100"/>
      <c r="D716" s="101"/>
      <c r="E716" s="102"/>
      <c r="F716" s="103"/>
      <c r="G716" s="143"/>
      <c r="H716" s="96"/>
      <c r="I716" s="105"/>
      <c r="J716" s="105"/>
      <c r="K716" s="108"/>
      <c r="L716" s="247"/>
      <c r="M716" s="96"/>
      <c r="P716" s="97"/>
    </row>
    <row r="717" spans="1:16" s="74" customFormat="1" ht="19.5" hidden="1" customHeight="1" x14ac:dyDescent="0.25">
      <c r="A717" s="69"/>
      <c r="B717" s="99"/>
      <c r="C717" s="100"/>
      <c r="D717" s="101"/>
      <c r="E717" s="102"/>
      <c r="F717" s="103"/>
      <c r="G717" s="143"/>
      <c r="H717" s="96"/>
      <c r="I717" s="105"/>
      <c r="J717" s="105"/>
      <c r="K717" s="108"/>
      <c r="L717" s="247"/>
      <c r="M717" s="96"/>
      <c r="P717" s="97"/>
    </row>
    <row r="718" spans="1:16" s="74" customFormat="1" ht="19.5" hidden="1" customHeight="1" x14ac:dyDescent="0.25">
      <c r="A718" s="69"/>
      <c r="B718" s="99"/>
      <c r="C718" s="100"/>
      <c r="D718" s="101"/>
      <c r="E718" s="102"/>
      <c r="F718" s="103"/>
      <c r="G718" s="143"/>
      <c r="H718" s="96"/>
      <c r="I718" s="105"/>
      <c r="J718" s="105"/>
      <c r="K718" s="108"/>
      <c r="L718" s="247"/>
      <c r="M718" s="96"/>
      <c r="P718" s="97"/>
    </row>
    <row r="719" spans="1:16" s="74" customFormat="1" ht="19.5" hidden="1" customHeight="1" x14ac:dyDescent="0.25">
      <c r="A719" s="69"/>
      <c r="B719" s="99"/>
      <c r="C719" s="100"/>
      <c r="D719" s="101"/>
      <c r="E719" s="102"/>
      <c r="F719" s="103"/>
      <c r="G719" s="143"/>
      <c r="H719" s="96"/>
      <c r="I719" s="105"/>
      <c r="J719" s="105"/>
      <c r="K719" s="108"/>
      <c r="L719" s="247"/>
      <c r="M719" s="96"/>
      <c r="P719" s="97"/>
    </row>
    <row r="720" spans="1:16" s="74" customFormat="1" ht="19.5" hidden="1" customHeight="1" thickBot="1" x14ac:dyDescent="0.3">
      <c r="A720" s="551"/>
      <c r="B720" s="552"/>
      <c r="C720" s="552"/>
      <c r="D720" s="552"/>
      <c r="E720" s="552"/>
      <c r="F720" s="552"/>
      <c r="G720" s="552"/>
      <c r="H720" s="552"/>
      <c r="I720" s="552"/>
      <c r="J720" s="552"/>
      <c r="K720" s="553"/>
      <c r="L720" s="314">
        <f>SUM(L721:L722)</f>
        <v>0</v>
      </c>
      <c r="M720" s="96"/>
      <c r="P720" s="97"/>
    </row>
    <row r="721" spans="1:16" s="74" customFormat="1" ht="19.5" hidden="1" customHeight="1" x14ac:dyDescent="0.25">
      <c r="A721" s="69"/>
      <c r="B721" s="99"/>
      <c r="C721" s="100"/>
      <c r="D721" s="101"/>
      <c r="E721" s="102"/>
      <c r="F721" s="103"/>
      <c r="G721" s="143"/>
      <c r="H721" s="96"/>
      <c r="I721" s="105"/>
      <c r="J721" s="105"/>
      <c r="K721" s="108"/>
      <c r="L721" s="247"/>
      <c r="M721" s="103"/>
      <c r="P721" s="97"/>
    </row>
    <row r="722" spans="1:16" s="74" customFormat="1" ht="19.5" hidden="1" customHeight="1" x14ac:dyDescent="0.25">
      <c r="A722" s="69"/>
      <c r="B722" s="99"/>
      <c r="C722" s="100"/>
      <c r="D722" s="101"/>
      <c r="E722" s="102"/>
      <c r="F722" s="103"/>
      <c r="G722" s="143"/>
      <c r="H722" s="96"/>
      <c r="I722" s="105"/>
      <c r="J722" s="105"/>
      <c r="K722" s="108"/>
      <c r="L722" s="247"/>
      <c r="M722" s="103"/>
      <c r="P722" s="97"/>
    </row>
    <row r="723" spans="1:16" s="74" customFormat="1" ht="19.5" hidden="1" customHeight="1" thickBot="1" x14ac:dyDescent="0.3">
      <c r="A723" s="551"/>
      <c r="B723" s="552"/>
      <c r="C723" s="552"/>
      <c r="D723" s="552"/>
      <c r="E723" s="552"/>
      <c r="F723" s="552"/>
      <c r="G723" s="552"/>
      <c r="H723" s="552"/>
      <c r="I723" s="552"/>
      <c r="J723" s="552"/>
      <c r="K723" s="553"/>
      <c r="L723" s="314">
        <f>SUM(L724:L733)</f>
        <v>0</v>
      </c>
      <c r="M723" s="96"/>
      <c r="P723" s="97"/>
    </row>
    <row r="724" spans="1:16" s="74" customFormat="1" ht="19.5" hidden="1" customHeight="1" x14ac:dyDescent="0.25">
      <c r="A724" s="69"/>
      <c r="B724" s="99"/>
      <c r="C724" s="100"/>
      <c r="D724" s="101"/>
      <c r="E724" s="102"/>
      <c r="F724" s="103"/>
      <c r="G724" s="143"/>
      <c r="H724" s="96"/>
      <c r="I724" s="105"/>
      <c r="J724" s="105"/>
      <c r="K724" s="108"/>
      <c r="L724" s="247"/>
      <c r="M724" s="103"/>
      <c r="P724" s="97"/>
    </row>
    <row r="725" spans="1:16" s="74" customFormat="1" ht="19.5" hidden="1" customHeight="1" x14ac:dyDescent="0.25">
      <c r="A725" s="69"/>
      <c r="B725" s="99"/>
      <c r="C725" s="100"/>
      <c r="D725" s="101"/>
      <c r="E725" s="102"/>
      <c r="F725" s="103"/>
      <c r="G725" s="143"/>
      <c r="H725" s="96"/>
      <c r="I725" s="105"/>
      <c r="J725" s="105"/>
      <c r="K725" s="108"/>
      <c r="L725" s="247"/>
      <c r="M725" s="103"/>
      <c r="P725" s="97"/>
    </row>
    <row r="726" spans="1:16" s="74" customFormat="1" ht="19.5" hidden="1" customHeight="1" x14ac:dyDescent="0.25">
      <c r="A726" s="69"/>
      <c r="B726" s="99"/>
      <c r="C726" s="100"/>
      <c r="D726" s="101"/>
      <c r="E726" s="102"/>
      <c r="F726" s="103"/>
      <c r="G726" s="143"/>
      <c r="H726" s="96"/>
      <c r="I726" s="105"/>
      <c r="J726" s="105"/>
      <c r="K726" s="108"/>
      <c r="L726" s="247"/>
      <c r="M726" s="103"/>
      <c r="P726" s="97"/>
    </row>
    <row r="727" spans="1:16" s="74" customFormat="1" ht="19.5" hidden="1" customHeight="1" x14ac:dyDescent="0.25">
      <c r="A727" s="69"/>
      <c r="B727" s="99"/>
      <c r="C727" s="100"/>
      <c r="D727" s="101"/>
      <c r="E727" s="102"/>
      <c r="F727" s="103"/>
      <c r="G727" s="143"/>
      <c r="H727" s="96"/>
      <c r="I727" s="105"/>
      <c r="J727" s="105"/>
      <c r="K727" s="108"/>
      <c r="L727" s="247"/>
      <c r="M727" s="103"/>
      <c r="P727" s="97"/>
    </row>
    <row r="728" spans="1:16" s="74" customFormat="1" ht="19.5" hidden="1" customHeight="1" x14ac:dyDescent="0.25">
      <c r="A728" s="69"/>
      <c r="B728" s="99"/>
      <c r="C728" s="100"/>
      <c r="D728" s="101"/>
      <c r="E728" s="102"/>
      <c r="F728" s="103"/>
      <c r="G728" s="143"/>
      <c r="H728" s="96"/>
      <c r="I728" s="105"/>
      <c r="J728" s="105"/>
      <c r="K728" s="108"/>
      <c r="L728" s="247"/>
      <c r="M728" s="103"/>
      <c r="P728" s="97"/>
    </row>
    <row r="729" spans="1:16" s="74" customFormat="1" ht="19.5" hidden="1" customHeight="1" x14ac:dyDescent="0.25">
      <c r="A729" s="69"/>
      <c r="B729" s="99"/>
      <c r="C729" s="100"/>
      <c r="D729" s="101"/>
      <c r="E729" s="102"/>
      <c r="F729" s="103"/>
      <c r="G729" s="143"/>
      <c r="H729" s="96"/>
      <c r="I729" s="105"/>
      <c r="J729" s="105"/>
      <c r="K729" s="108"/>
      <c r="L729" s="247"/>
      <c r="M729" s="103"/>
      <c r="P729" s="97"/>
    </row>
    <row r="730" spans="1:16" s="74" customFormat="1" ht="19.5" hidden="1" customHeight="1" x14ac:dyDescent="0.25">
      <c r="A730" s="69"/>
      <c r="B730" s="99"/>
      <c r="C730" s="100"/>
      <c r="D730" s="101"/>
      <c r="E730" s="102"/>
      <c r="F730" s="103"/>
      <c r="G730" s="143"/>
      <c r="H730" s="96"/>
      <c r="I730" s="105"/>
      <c r="J730" s="105"/>
      <c r="K730" s="108"/>
      <c r="L730" s="247"/>
      <c r="M730" s="103"/>
      <c r="P730" s="97"/>
    </row>
    <row r="731" spans="1:16" s="74" customFormat="1" ht="19.5" hidden="1" customHeight="1" x14ac:dyDescent="0.25">
      <c r="A731" s="69"/>
      <c r="B731" s="99"/>
      <c r="C731" s="100"/>
      <c r="D731" s="101"/>
      <c r="E731" s="102"/>
      <c r="F731" s="103"/>
      <c r="G731" s="143"/>
      <c r="H731" s="96"/>
      <c r="I731" s="105"/>
      <c r="J731" s="105"/>
      <c r="K731" s="108"/>
      <c r="L731" s="247"/>
      <c r="M731" s="103"/>
      <c r="P731" s="97"/>
    </row>
    <row r="732" spans="1:16" s="74" customFormat="1" ht="19.5" hidden="1" customHeight="1" x14ac:dyDescent="0.25">
      <c r="A732" s="69"/>
      <c r="B732" s="99"/>
      <c r="C732" s="100"/>
      <c r="D732" s="101"/>
      <c r="E732" s="102"/>
      <c r="F732" s="103"/>
      <c r="G732" s="143"/>
      <c r="H732" s="96"/>
      <c r="I732" s="105"/>
      <c r="J732" s="105"/>
      <c r="K732" s="108"/>
      <c r="L732" s="247"/>
      <c r="M732" s="103"/>
      <c r="P732" s="97"/>
    </row>
    <row r="733" spans="1:16" s="74" customFormat="1" ht="19.5" hidden="1" customHeight="1" x14ac:dyDescent="0.25">
      <c r="A733" s="69"/>
      <c r="B733" s="99"/>
      <c r="C733" s="100"/>
      <c r="D733" s="101"/>
      <c r="E733" s="102"/>
      <c r="F733" s="103"/>
      <c r="G733" s="143"/>
      <c r="H733" s="96"/>
      <c r="I733" s="105"/>
      <c r="J733" s="105"/>
      <c r="K733" s="108"/>
      <c r="L733" s="247"/>
      <c r="M733" s="103"/>
      <c r="P733" s="97"/>
    </row>
    <row r="734" spans="1:16" s="74" customFormat="1" ht="19.5" hidden="1" customHeight="1" thickBot="1" x14ac:dyDescent="0.3">
      <c r="A734" s="551"/>
      <c r="B734" s="552"/>
      <c r="C734" s="552"/>
      <c r="D734" s="552"/>
      <c r="E734" s="552"/>
      <c r="F734" s="552"/>
      <c r="G734" s="552"/>
      <c r="H734" s="552"/>
      <c r="I734" s="552"/>
      <c r="J734" s="552"/>
      <c r="K734" s="553"/>
      <c r="L734" s="288">
        <f>SUM(L735:L737)</f>
        <v>0</v>
      </c>
      <c r="M734" s="96"/>
      <c r="P734" s="97"/>
    </row>
    <row r="735" spans="1:16" s="74" customFormat="1" ht="19.5" hidden="1" customHeight="1" x14ac:dyDescent="0.25">
      <c r="A735" s="69"/>
      <c r="B735" s="99"/>
      <c r="C735" s="100"/>
      <c r="D735" s="101"/>
      <c r="E735" s="102"/>
      <c r="F735" s="103"/>
      <c r="G735" s="143"/>
      <c r="H735" s="96"/>
      <c r="I735" s="105"/>
      <c r="J735" s="105"/>
      <c r="K735" s="108"/>
      <c r="L735" s="247"/>
      <c r="M735" s="103"/>
      <c r="P735" s="97"/>
    </row>
    <row r="736" spans="1:16" s="74" customFormat="1" ht="19.5" hidden="1" customHeight="1" x14ac:dyDescent="0.25">
      <c r="A736" s="69"/>
      <c r="B736" s="99"/>
      <c r="C736" s="100"/>
      <c r="D736" s="101"/>
      <c r="E736" s="102"/>
      <c r="F736" s="103"/>
      <c r="G736" s="143"/>
      <c r="H736" s="96"/>
      <c r="I736" s="105"/>
      <c r="J736" s="105"/>
      <c r="K736" s="108"/>
      <c r="L736" s="247"/>
      <c r="M736" s="103"/>
      <c r="P736" s="97"/>
    </row>
    <row r="737" spans="1:16" s="74" customFormat="1" ht="19.5" hidden="1" customHeight="1" x14ac:dyDescent="0.25">
      <c r="A737" s="69"/>
      <c r="B737" s="99"/>
      <c r="C737" s="100"/>
      <c r="D737" s="101"/>
      <c r="E737" s="102"/>
      <c r="F737" s="103"/>
      <c r="G737" s="143"/>
      <c r="H737" s="96"/>
      <c r="I737" s="105"/>
      <c r="J737" s="105"/>
      <c r="K737" s="108"/>
      <c r="L737" s="247"/>
      <c r="M737" s="103"/>
      <c r="P737" s="97"/>
    </row>
    <row r="738" spans="1:16" s="74" customFormat="1" ht="19.5" hidden="1" customHeight="1" thickBot="1" x14ac:dyDescent="0.3">
      <c r="A738" s="551"/>
      <c r="B738" s="552"/>
      <c r="C738" s="552"/>
      <c r="D738" s="552"/>
      <c r="E738" s="552"/>
      <c r="F738" s="552"/>
      <c r="G738" s="552"/>
      <c r="H738" s="552"/>
      <c r="I738" s="552"/>
      <c r="J738" s="552"/>
      <c r="K738" s="553"/>
      <c r="L738" s="288">
        <f>SUM(L739:L744)</f>
        <v>0</v>
      </c>
      <c r="M738" s="96"/>
      <c r="P738" s="97"/>
    </row>
    <row r="739" spans="1:16" s="74" customFormat="1" ht="19.5" hidden="1" customHeight="1" x14ac:dyDescent="0.25">
      <c r="A739" s="69"/>
      <c r="B739" s="99"/>
      <c r="C739" s="100"/>
      <c r="D739" s="101"/>
      <c r="E739" s="102"/>
      <c r="F739" s="103"/>
      <c r="G739" s="143"/>
      <c r="H739" s="96"/>
      <c r="I739" s="105"/>
      <c r="J739" s="105"/>
      <c r="K739" s="108"/>
      <c r="L739" s="247"/>
      <c r="M739" s="103"/>
      <c r="P739" s="97"/>
    </row>
    <row r="740" spans="1:16" s="74" customFormat="1" ht="19.5" hidden="1" customHeight="1" x14ac:dyDescent="0.25">
      <c r="A740" s="69"/>
      <c r="B740" s="99"/>
      <c r="C740" s="100"/>
      <c r="D740" s="101"/>
      <c r="E740" s="102"/>
      <c r="F740" s="103"/>
      <c r="G740" s="143"/>
      <c r="H740" s="96"/>
      <c r="I740" s="105"/>
      <c r="J740" s="105"/>
      <c r="K740" s="108"/>
      <c r="L740" s="247"/>
      <c r="M740" s="103"/>
      <c r="P740" s="97"/>
    </row>
    <row r="741" spans="1:16" s="74" customFormat="1" ht="19.5" hidden="1" customHeight="1" x14ac:dyDescent="0.25">
      <c r="A741" s="69"/>
      <c r="B741" s="99"/>
      <c r="C741" s="100"/>
      <c r="D741" s="101"/>
      <c r="E741" s="102"/>
      <c r="F741" s="103"/>
      <c r="G741" s="143"/>
      <c r="H741" s="96"/>
      <c r="I741" s="105"/>
      <c r="J741" s="105"/>
      <c r="K741" s="108"/>
      <c r="L741" s="247"/>
      <c r="M741" s="103"/>
      <c r="P741" s="97"/>
    </row>
    <row r="742" spans="1:16" s="74" customFormat="1" ht="19.5" hidden="1" customHeight="1" x14ac:dyDescent="0.25">
      <c r="A742" s="69"/>
      <c r="B742" s="99"/>
      <c r="C742" s="100"/>
      <c r="D742" s="101"/>
      <c r="E742" s="102"/>
      <c r="F742" s="103"/>
      <c r="G742" s="143"/>
      <c r="H742" s="96"/>
      <c r="I742" s="105"/>
      <c r="J742" s="105"/>
      <c r="K742" s="108"/>
      <c r="L742" s="247"/>
      <c r="M742" s="103"/>
      <c r="P742" s="97"/>
    </row>
    <row r="743" spans="1:16" s="74" customFormat="1" ht="19.5" hidden="1" customHeight="1" x14ac:dyDescent="0.25">
      <c r="A743" s="69"/>
      <c r="B743" s="99"/>
      <c r="C743" s="100"/>
      <c r="D743" s="101"/>
      <c r="E743" s="102"/>
      <c r="F743" s="103"/>
      <c r="G743" s="143"/>
      <c r="H743" s="96"/>
      <c r="I743" s="105"/>
      <c r="J743" s="105"/>
      <c r="K743" s="108"/>
      <c r="L743" s="247"/>
      <c r="M743" s="103"/>
      <c r="P743" s="97"/>
    </row>
    <row r="744" spans="1:16" s="74" customFormat="1" ht="19.5" hidden="1" customHeight="1" x14ac:dyDescent="0.25">
      <c r="A744" s="69"/>
      <c r="B744" s="99"/>
      <c r="C744" s="100"/>
      <c r="D744" s="101"/>
      <c r="E744" s="102"/>
      <c r="F744" s="103"/>
      <c r="G744" s="143"/>
      <c r="H744" s="96"/>
      <c r="I744" s="105"/>
      <c r="J744" s="105"/>
      <c r="K744" s="108"/>
      <c r="L744" s="247"/>
      <c r="M744" s="103"/>
      <c r="P744" s="97"/>
    </row>
    <row r="745" spans="1:16" s="74" customFormat="1" ht="19.5" hidden="1" customHeight="1" thickBot="1" x14ac:dyDescent="0.3">
      <c r="A745" s="551"/>
      <c r="B745" s="552"/>
      <c r="C745" s="552"/>
      <c r="D745" s="552"/>
      <c r="E745" s="552"/>
      <c r="F745" s="552"/>
      <c r="G745" s="552"/>
      <c r="H745" s="552"/>
      <c r="I745" s="552"/>
      <c r="J745" s="552"/>
      <c r="K745" s="553"/>
      <c r="L745" s="288">
        <f>SUM(L746:L750)</f>
        <v>0</v>
      </c>
      <c r="M745" s="96"/>
      <c r="P745" s="97"/>
    </row>
    <row r="746" spans="1:16" s="74" customFormat="1" ht="19.5" hidden="1" customHeight="1" x14ac:dyDescent="0.25">
      <c r="A746" s="69"/>
      <c r="B746" s="100"/>
      <c r="C746" s="100"/>
      <c r="D746" s="101"/>
      <c r="E746" s="102"/>
      <c r="F746" s="103"/>
      <c r="G746" s="143"/>
      <c r="H746" s="96"/>
      <c r="I746" s="105"/>
      <c r="J746" s="105"/>
      <c r="K746" s="108"/>
      <c r="L746" s="247"/>
      <c r="M746" s="103"/>
      <c r="P746" s="97"/>
    </row>
    <row r="747" spans="1:16" s="74" customFormat="1" ht="19.5" hidden="1" customHeight="1" x14ac:dyDescent="0.25">
      <c r="A747" s="69"/>
      <c r="B747" s="100"/>
      <c r="C747" s="100"/>
      <c r="D747" s="101"/>
      <c r="E747" s="102"/>
      <c r="F747" s="103"/>
      <c r="G747" s="143"/>
      <c r="H747" s="96"/>
      <c r="I747" s="105"/>
      <c r="J747" s="105"/>
      <c r="K747" s="108"/>
      <c r="L747" s="247"/>
      <c r="M747" s="103"/>
      <c r="P747" s="97"/>
    </row>
    <row r="748" spans="1:16" s="74" customFormat="1" ht="19.5" hidden="1" customHeight="1" x14ac:dyDescent="0.25">
      <c r="A748" s="69"/>
      <c r="B748" s="100"/>
      <c r="C748" s="100"/>
      <c r="D748" s="101"/>
      <c r="E748" s="102"/>
      <c r="F748" s="103"/>
      <c r="G748" s="143"/>
      <c r="H748" s="96"/>
      <c r="I748" s="105"/>
      <c r="J748" s="105"/>
      <c r="K748" s="108"/>
      <c r="L748" s="247"/>
      <c r="M748" s="103"/>
      <c r="P748" s="97"/>
    </row>
    <row r="749" spans="1:16" s="74" customFormat="1" ht="19.5" hidden="1" customHeight="1" x14ac:dyDescent="0.25">
      <c r="A749" s="69"/>
      <c r="B749" s="100"/>
      <c r="C749" s="100"/>
      <c r="D749" s="101"/>
      <c r="E749" s="102"/>
      <c r="F749" s="103"/>
      <c r="G749" s="143"/>
      <c r="H749" s="96"/>
      <c r="I749" s="105"/>
      <c r="J749" s="105"/>
      <c r="K749" s="108"/>
      <c r="L749" s="247"/>
      <c r="M749" s="103"/>
      <c r="P749" s="97"/>
    </row>
    <row r="750" spans="1:16" s="74" customFormat="1" ht="19.5" hidden="1" customHeight="1" x14ac:dyDescent="0.25">
      <c r="A750" s="69"/>
      <c r="B750" s="100"/>
      <c r="C750" s="100"/>
      <c r="D750" s="101"/>
      <c r="E750" s="102"/>
      <c r="F750" s="103"/>
      <c r="G750" s="143"/>
      <c r="H750" s="96"/>
      <c r="I750" s="105"/>
      <c r="J750" s="105"/>
      <c r="K750" s="108"/>
      <c r="L750" s="247"/>
      <c r="M750" s="103"/>
      <c r="P750" s="97"/>
    </row>
    <row r="751" spans="1:16" s="74" customFormat="1" ht="19.5" hidden="1" customHeight="1" x14ac:dyDescent="0.25">
      <c r="A751" s="69"/>
      <c r="B751" s="100"/>
      <c r="C751" s="100"/>
      <c r="D751" s="101"/>
      <c r="E751" s="102"/>
      <c r="F751" s="103"/>
      <c r="G751" s="143"/>
      <c r="H751" s="96"/>
      <c r="I751" s="105"/>
      <c r="J751" s="105"/>
      <c r="K751" s="108"/>
      <c r="L751" s="247"/>
      <c r="M751" s="103"/>
      <c r="P751" s="97"/>
    </row>
    <row r="752" spans="1:16" s="74" customFormat="1" ht="19.5" hidden="1" customHeight="1" x14ac:dyDescent="0.25">
      <c r="A752" s="69"/>
      <c r="B752" s="100"/>
      <c r="C752" s="100"/>
      <c r="D752" s="101"/>
      <c r="E752" s="102"/>
      <c r="F752" s="103"/>
      <c r="G752" s="143"/>
      <c r="H752" s="96"/>
      <c r="I752" s="105"/>
      <c r="J752" s="105"/>
      <c r="K752" s="108"/>
      <c r="L752" s="247"/>
      <c r="M752" s="103"/>
      <c r="P752" s="97"/>
    </row>
    <row r="753" spans="1:16" s="74" customFormat="1" ht="19.5" hidden="1" customHeight="1" x14ac:dyDescent="0.25">
      <c r="A753" s="69"/>
      <c r="B753" s="100"/>
      <c r="C753" s="100"/>
      <c r="D753" s="101"/>
      <c r="E753" s="102"/>
      <c r="F753" s="103"/>
      <c r="G753" s="143"/>
      <c r="H753" s="96"/>
      <c r="I753" s="105"/>
      <c r="J753" s="105"/>
      <c r="K753" s="108"/>
      <c r="L753" s="247"/>
      <c r="M753" s="103"/>
      <c r="P753" s="97"/>
    </row>
    <row r="754" spans="1:16" s="74" customFormat="1" ht="19.5" customHeight="1" x14ac:dyDescent="0.25">
      <c r="A754" s="69"/>
      <c r="B754" s="99"/>
      <c r="C754" s="100"/>
      <c r="D754" s="101"/>
      <c r="E754" s="102"/>
      <c r="F754" s="103"/>
      <c r="G754" s="143"/>
      <c r="H754" s="96"/>
      <c r="I754" s="105"/>
      <c r="J754" s="105"/>
      <c r="K754" s="108"/>
      <c r="L754" s="247"/>
      <c r="M754" s="103"/>
      <c r="P754" s="97"/>
    </row>
    <row r="755" spans="1:16" s="74" customFormat="1" ht="19.5" customHeight="1" thickBot="1" x14ac:dyDescent="0.3">
      <c r="A755" s="116" t="s">
        <v>34</v>
      </c>
      <c r="B755" s="113"/>
      <c r="C755" s="114"/>
      <c r="D755" s="115"/>
      <c r="E755" s="116"/>
      <c r="F755" s="117"/>
      <c r="G755" s="118"/>
      <c r="H755" s="117"/>
      <c r="I755" s="119"/>
      <c r="J755" s="119"/>
      <c r="K755" s="119"/>
      <c r="L755" s="229">
        <f>L687+L694+L700+L702+L712+L720+L723+L734+L7998+L738+L745</f>
        <v>21722.739999999998</v>
      </c>
      <c r="M755" s="204"/>
    </row>
    <row r="756" spans="1:16" s="74" customFormat="1" ht="19.5" customHeight="1" x14ac:dyDescent="0.25">
      <c r="A756" s="276"/>
      <c r="B756" s="123"/>
      <c r="C756" s="124"/>
      <c r="D756" s="277"/>
      <c r="E756" s="276"/>
      <c r="F756" s="123"/>
      <c r="G756" s="276"/>
      <c r="H756" s="123"/>
      <c r="I756" s="277"/>
      <c r="J756" s="277"/>
      <c r="K756" s="277"/>
      <c r="L756" s="230"/>
      <c r="M756" s="205"/>
    </row>
    <row r="757" spans="1:16" s="82" customFormat="1" ht="19.5" customHeight="1" x14ac:dyDescent="0.25">
      <c r="A757" s="558" t="s">
        <v>18</v>
      </c>
      <c r="B757" s="558"/>
      <c r="C757" s="558"/>
      <c r="D757" s="558"/>
      <c r="E757" s="558"/>
      <c r="F757" s="558"/>
      <c r="G757" s="560" t="s">
        <v>19</v>
      </c>
      <c r="H757" s="560"/>
      <c r="I757" s="128"/>
      <c r="J757" s="128"/>
      <c r="K757" s="128"/>
      <c r="L757" s="550" t="s">
        <v>20</v>
      </c>
      <c r="M757" s="550"/>
    </row>
    <row r="758" spans="1:16" s="82" customFormat="1" ht="5.25" customHeight="1" x14ac:dyDescent="0.25">
      <c r="B758" s="83"/>
      <c r="C758" s="84"/>
      <c r="D758" s="502"/>
      <c r="E758" s="122"/>
      <c r="F758" s="130"/>
      <c r="G758" s="131"/>
      <c r="H758" s="130"/>
      <c r="K758" s="200"/>
      <c r="L758" s="231"/>
      <c r="M758" s="130"/>
    </row>
    <row r="759" spans="1:16" s="82" customFormat="1" ht="12" customHeight="1" x14ac:dyDescent="0.25">
      <c r="A759" s="558" t="s">
        <v>1246</v>
      </c>
      <c r="B759" s="558"/>
      <c r="C759" s="558"/>
      <c r="D759" s="558"/>
      <c r="E759" s="558"/>
      <c r="F759" s="558"/>
      <c r="G759" s="559" t="s">
        <v>36</v>
      </c>
      <c r="H759" s="559"/>
      <c r="I759" s="279"/>
      <c r="J759" s="279"/>
      <c r="L759" s="559" t="s">
        <v>37</v>
      </c>
      <c r="M759" s="559"/>
    </row>
    <row r="760" spans="1:16" s="82" customFormat="1" ht="8.25" customHeight="1" x14ac:dyDescent="0.25">
      <c r="A760" s="558" t="s">
        <v>1247</v>
      </c>
      <c r="B760" s="558"/>
      <c r="C760" s="558"/>
      <c r="D760" s="558"/>
      <c r="E760" s="558"/>
      <c r="F760" s="558"/>
      <c r="G760" s="550" t="s">
        <v>39</v>
      </c>
      <c r="H760" s="550"/>
      <c r="I760" s="278"/>
      <c r="J760" s="278"/>
      <c r="L760" s="550" t="s">
        <v>40</v>
      </c>
      <c r="M760" s="550"/>
    </row>
    <row r="761" spans="1:16" ht="19.5" customHeight="1" x14ac:dyDescent="0.15">
      <c r="A761" s="557" t="s">
        <v>14</v>
      </c>
      <c r="B761" s="557"/>
      <c r="C761" s="557"/>
      <c r="D761" s="557"/>
      <c r="E761" s="557"/>
      <c r="F761" s="194"/>
      <c r="G761" s="196"/>
      <c r="H761" s="291"/>
      <c r="I761" s="196"/>
      <c r="J761" s="196"/>
      <c r="K761" s="198"/>
      <c r="L761" s="196"/>
      <c r="M761" s="215"/>
    </row>
    <row r="762" spans="1:16" ht="19.5" customHeight="1" x14ac:dyDescent="0.15">
      <c r="A762" s="218" t="s">
        <v>582</v>
      </c>
      <c r="B762" s="218"/>
      <c r="C762" s="219"/>
      <c r="D762" s="220"/>
      <c r="E762" s="245" t="s">
        <v>583</v>
      </c>
      <c r="F762" s="218"/>
      <c r="G762" s="220" t="s">
        <v>576</v>
      </c>
      <c r="H762" s="290" t="s">
        <v>571</v>
      </c>
      <c r="I762" s="218" t="s">
        <v>235</v>
      </c>
      <c r="J762" s="218"/>
      <c r="K762" s="249"/>
      <c r="L762" s="221"/>
      <c r="M762" s="297" t="s">
        <v>584</v>
      </c>
    </row>
    <row r="763" spans="1:16" ht="19.5" customHeight="1" x14ac:dyDescent="0.15">
      <c r="A763" s="193"/>
      <c r="B763" s="194"/>
      <c r="C763" s="195"/>
      <c r="D763" s="196"/>
      <c r="E763" s="197"/>
      <c r="F763" s="197"/>
      <c r="G763" s="196"/>
      <c r="H763" s="283"/>
      <c r="I763" s="197"/>
      <c r="J763" s="197"/>
      <c r="K763" s="198"/>
      <c r="L763" s="197"/>
      <c r="M763" s="215"/>
    </row>
    <row r="764" spans="1:16" s="88" customFormat="1" ht="30" customHeight="1" x14ac:dyDescent="0.25">
      <c r="A764" s="33" t="s">
        <v>2</v>
      </c>
      <c r="B764" s="9" t="s">
        <v>3</v>
      </c>
      <c r="C764" s="85" t="s">
        <v>4</v>
      </c>
      <c r="D764" s="9" t="s">
        <v>5</v>
      </c>
      <c r="E764" s="9" t="s">
        <v>6</v>
      </c>
      <c r="F764" s="9" t="s">
        <v>7</v>
      </c>
      <c r="G764" s="9" t="s">
        <v>8</v>
      </c>
      <c r="H764" s="9" t="s">
        <v>9</v>
      </c>
      <c r="I764" s="9" t="s">
        <v>22</v>
      </c>
      <c r="J764" s="9" t="s">
        <v>10</v>
      </c>
      <c r="K764" s="9" t="s">
        <v>11</v>
      </c>
      <c r="L764" s="222" t="s">
        <v>12</v>
      </c>
      <c r="M764" s="9" t="s">
        <v>13</v>
      </c>
    </row>
    <row r="765" spans="1:16" s="74" customFormat="1" ht="19.5" hidden="1" customHeight="1" x14ac:dyDescent="0.25">
      <c r="A765" s="551" t="s">
        <v>23</v>
      </c>
      <c r="B765" s="552"/>
      <c r="C765" s="552"/>
      <c r="D765" s="552"/>
      <c r="E765" s="552"/>
      <c r="F765" s="552"/>
      <c r="G765" s="552"/>
      <c r="H765" s="552"/>
      <c r="I765" s="552"/>
      <c r="J765" s="552"/>
      <c r="K765" s="553"/>
      <c r="L765" s="313">
        <f>SUM(L766:L767)</f>
        <v>0</v>
      </c>
      <c r="M765" s="89"/>
    </row>
    <row r="766" spans="1:16" s="93" customFormat="1" ht="19.5" hidden="1" customHeight="1" x14ac:dyDescent="0.25">
      <c r="A766" s="108"/>
      <c r="B766" s="69"/>
      <c r="C766" s="69"/>
      <c r="D766" s="69"/>
      <c r="E766" s="69"/>
      <c r="F766" s="69"/>
      <c r="G766" s="69"/>
      <c r="H766" s="69"/>
      <c r="I766" s="90"/>
      <c r="J766" s="90"/>
      <c r="K766" s="69"/>
      <c r="L766" s="225"/>
      <c r="M766" s="69"/>
    </row>
    <row r="767" spans="1:16" s="93" customFormat="1" ht="19.5" hidden="1" customHeight="1" x14ac:dyDescent="0.25">
      <c r="A767" s="108"/>
      <c r="B767" s="69"/>
      <c r="C767" s="69"/>
      <c r="D767" s="69"/>
      <c r="E767" s="69"/>
      <c r="F767" s="69"/>
      <c r="G767" s="69"/>
      <c r="H767" s="69"/>
      <c r="I767" s="90"/>
      <c r="J767" s="90"/>
      <c r="K767" s="69"/>
      <c r="L767" s="225"/>
      <c r="M767" s="69"/>
      <c r="N767" s="259"/>
    </row>
    <row r="768" spans="1:16" s="74" customFormat="1" ht="19.5" hidden="1" customHeight="1" thickBot="1" x14ac:dyDescent="0.3">
      <c r="A768" s="551" t="s">
        <v>27</v>
      </c>
      <c r="B768" s="552"/>
      <c r="C768" s="552"/>
      <c r="D768" s="552"/>
      <c r="E768" s="552"/>
      <c r="F768" s="552"/>
      <c r="G768" s="552"/>
      <c r="H768" s="552"/>
      <c r="I768" s="552"/>
      <c r="J768" s="552"/>
      <c r="K768" s="553"/>
      <c r="L768" s="314">
        <f>SUM(L769:L770)</f>
        <v>0</v>
      </c>
      <c r="M768" s="96"/>
      <c r="P768" s="97"/>
    </row>
    <row r="769" spans="1:16" s="74" customFormat="1" ht="19.5" hidden="1" customHeight="1" x14ac:dyDescent="0.25">
      <c r="A769" s="108"/>
      <c r="B769" s="99"/>
      <c r="C769" s="100"/>
      <c r="D769" s="142"/>
      <c r="E769" s="102"/>
      <c r="F769" s="103"/>
      <c r="G769" s="143"/>
      <c r="H769" s="96"/>
      <c r="I769" s="105"/>
      <c r="J769" s="105"/>
      <c r="K769" s="108"/>
      <c r="L769" s="247"/>
      <c r="M769" s="103"/>
      <c r="P769" s="97"/>
    </row>
    <row r="770" spans="1:16" s="74" customFormat="1" ht="19.5" hidden="1" customHeight="1" x14ac:dyDescent="0.25">
      <c r="A770" s="108"/>
      <c r="B770" s="99"/>
      <c r="C770" s="100"/>
      <c r="D770" s="142"/>
      <c r="E770" s="102"/>
      <c r="F770" s="103"/>
      <c r="G770" s="143"/>
      <c r="H770" s="96"/>
      <c r="I770" s="105"/>
      <c r="J770" s="105"/>
      <c r="K770" s="108"/>
      <c r="L770" s="228"/>
      <c r="M770" s="103"/>
      <c r="P770" s="97"/>
    </row>
    <row r="771" spans="1:16" s="74" customFormat="1" ht="19.5" customHeight="1" thickBot="1" x14ac:dyDescent="0.3">
      <c r="A771" s="551" t="s">
        <v>28</v>
      </c>
      <c r="B771" s="552"/>
      <c r="C771" s="552"/>
      <c r="D771" s="552"/>
      <c r="E771" s="552"/>
      <c r="F771" s="552"/>
      <c r="G771" s="552"/>
      <c r="H771" s="552"/>
      <c r="I771" s="552"/>
      <c r="J771" s="552"/>
      <c r="K771" s="553"/>
      <c r="L771" s="314">
        <f>SUM(L772:L773)</f>
        <v>11000</v>
      </c>
      <c r="M771" s="96"/>
      <c r="P771" s="97"/>
    </row>
    <row r="772" spans="1:16" s="74" customFormat="1" ht="30.75" customHeight="1" x14ac:dyDescent="0.25">
      <c r="A772" s="150" t="s">
        <v>720</v>
      </c>
      <c r="B772" s="99">
        <v>6</v>
      </c>
      <c r="C772" s="100">
        <v>11</v>
      </c>
      <c r="D772" s="142" t="s">
        <v>1519</v>
      </c>
      <c r="E772" s="102"/>
      <c r="F772" s="103" t="s">
        <v>1162</v>
      </c>
      <c r="G772" s="143" t="s">
        <v>1520</v>
      </c>
      <c r="H772" s="96" t="s">
        <v>1521</v>
      </c>
      <c r="I772" s="105">
        <v>43620</v>
      </c>
      <c r="J772" s="105">
        <v>43620</v>
      </c>
      <c r="K772" s="108" t="s">
        <v>1522</v>
      </c>
      <c r="L772" s="247">
        <v>7500</v>
      </c>
      <c r="M772" s="103" t="s">
        <v>712</v>
      </c>
      <c r="N772" s="515"/>
      <c r="P772" s="97"/>
    </row>
    <row r="773" spans="1:16" s="74" customFormat="1" ht="34.5" customHeight="1" x14ac:dyDescent="0.25">
      <c r="A773" s="150" t="s">
        <v>720</v>
      </c>
      <c r="B773" s="99">
        <v>6</v>
      </c>
      <c r="C773" s="100">
        <v>11</v>
      </c>
      <c r="D773" s="142" t="s">
        <v>1637</v>
      </c>
      <c r="E773" s="102"/>
      <c r="F773" s="103" t="s">
        <v>684</v>
      </c>
      <c r="G773" s="143" t="s">
        <v>1638</v>
      </c>
      <c r="H773" s="96" t="s">
        <v>1521</v>
      </c>
      <c r="I773" s="105">
        <v>43620</v>
      </c>
      <c r="J773" s="105">
        <v>43620</v>
      </c>
      <c r="K773" s="108" t="s">
        <v>1639</v>
      </c>
      <c r="L773" s="247">
        <v>3500</v>
      </c>
      <c r="M773" s="103" t="s">
        <v>712</v>
      </c>
      <c r="N773" s="510" t="s">
        <v>1696</v>
      </c>
      <c r="P773" s="97"/>
    </row>
    <row r="774" spans="1:16" s="74" customFormat="1" ht="19.5" customHeight="1" x14ac:dyDescent="0.25">
      <c r="A774" s="150"/>
      <c r="B774" s="99"/>
      <c r="C774" s="100"/>
      <c r="D774" s="142"/>
      <c r="E774" s="102"/>
      <c r="F774" s="103"/>
      <c r="G774" s="143"/>
      <c r="H774" s="96"/>
      <c r="I774" s="105"/>
      <c r="J774" s="105"/>
      <c r="K774" s="108"/>
      <c r="L774" s="247"/>
      <c r="M774" s="103"/>
      <c r="P774" s="97"/>
    </row>
    <row r="775" spans="1:16" s="74" customFormat="1" ht="19.5" customHeight="1" x14ac:dyDescent="0.25">
      <c r="A775" s="150"/>
      <c r="B775" s="99"/>
      <c r="C775" s="100"/>
      <c r="D775" s="142"/>
      <c r="E775" s="102"/>
      <c r="F775" s="103"/>
      <c r="G775" s="143"/>
      <c r="H775" s="96"/>
      <c r="I775" s="105"/>
      <c r="J775" s="105"/>
      <c r="K775" s="108"/>
      <c r="L775" s="247"/>
      <c r="M775" s="103"/>
      <c r="P775" s="97"/>
    </row>
    <row r="776" spans="1:16" s="74" customFormat="1" ht="19.5" hidden="1" customHeight="1" x14ac:dyDescent="0.25">
      <c r="A776" s="150"/>
      <c r="B776" s="99"/>
      <c r="C776" s="100"/>
      <c r="D776" s="142"/>
      <c r="E776" s="102"/>
      <c r="F776" s="103"/>
      <c r="G776" s="143"/>
      <c r="H776" s="96"/>
      <c r="I776" s="105"/>
      <c r="J776" s="105"/>
      <c r="K776" s="108"/>
      <c r="L776" s="247"/>
      <c r="M776" s="103"/>
      <c r="P776" s="97"/>
    </row>
    <row r="777" spans="1:16" s="74" customFormat="1" ht="19.5" hidden="1" customHeight="1" thickBot="1" x14ac:dyDescent="0.3">
      <c r="A777" s="150"/>
      <c r="B777" s="99"/>
      <c r="C777" s="100"/>
      <c r="D777" s="142"/>
      <c r="E777" s="102"/>
      <c r="F777" s="103"/>
      <c r="G777" s="143"/>
      <c r="H777" s="96"/>
      <c r="I777" s="105"/>
      <c r="J777" s="105"/>
      <c r="K777" s="108"/>
      <c r="L777" s="247"/>
      <c r="M777" s="103"/>
      <c r="P777" s="97"/>
    </row>
    <row r="778" spans="1:16" s="74" customFormat="1" ht="19.5" hidden="1" customHeight="1" x14ac:dyDescent="0.25">
      <c r="A778" s="551" t="s">
        <v>31</v>
      </c>
      <c r="B778" s="552"/>
      <c r="C778" s="552"/>
      <c r="D778" s="552"/>
      <c r="E778" s="552"/>
      <c r="F778" s="552"/>
      <c r="G778" s="552"/>
      <c r="H778" s="552"/>
      <c r="I778" s="552"/>
      <c r="J778" s="552"/>
      <c r="K778" s="553"/>
      <c r="L778" s="243">
        <f>SUM(L779:L783)</f>
        <v>0</v>
      </c>
      <c r="M778" s="96"/>
      <c r="P778" s="97"/>
    </row>
    <row r="779" spans="1:16" s="74" customFormat="1" ht="19.5" hidden="1" customHeight="1" x14ac:dyDescent="0.25">
      <c r="A779" s="150"/>
      <c r="B779" s="99"/>
      <c r="C779" s="100"/>
      <c r="D779" s="142"/>
      <c r="E779" s="102"/>
      <c r="F779" s="103"/>
      <c r="G779" s="143"/>
      <c r="H779" s="96"/>
      <c r="I779" s="105"/>
      <c r="J779" s="105"/>
      <c r="K779" s="108"/>
      <c r="L779" s="247"/>
      <c r="M779" s="103"/>
      <c r="P779" s="97"/>
    </row>
    <row r="780" spans="1:16" s="74" customFormat="1" ht="19.5" hidden="1" customHeight="1" x14ac:dyDescent="0.25">
      <c r="A780" s="150"/>
      <c r="B780" s="99"/>
      <c r="C780" s="100"/>
      <c r="D780" s="142"/>
      <c r="E780" s="102"/>
      <c r="F780" s="103"/>
      <c r="G780" s="143"/>
      <c r="H780" s="96"/>
      <c r="I780" s="105"/>
      <c r="J780" s="105"/>
      <c r="K780" s="153"/>
      <c r="L780" s="247"/>
      <c r="M780" s="103"/>
      <c r="P780" s="97"/>
    </row>
    <row r="781" spans="1:16" s="74" customFormat="1" ht="19.5" hidden="1" customHeight="1" x14ac:dyDescent="0.25">
      <c r="A781" s="150"/>
      <c r="B781" s="99"/>
      <c r="C781" s="100"/>
      <c r="D781" s="142"/>
      <c r="E781" s="102"/>
      <c r="F781" s="103"/>
      <c r="G781" s="143"/>
      <c r="H781" s="96"/>
      <c r="I781" s="105"/>
      <c r="J781" s="105"/>
      <c r="K781" s="153"/>
      <c r="L781" s="247"/>
      <c r="M781" s="103"/>
      <c r="P781" s="97"/>
    </row>
    <row r="782" spans="1:16" s="74" customFormat="1" ht="19.5" hidden="1" customHeight="1" x14ac:dyDescent="0.25">
      <c r="A782" s="150"/>
      <c r="B782" s="99"/>
      <c r="C782" s="100"/>
      <c r="D782" s="142"/>
      <c r="E782" s="102"/>
      <c r="F782" s="103"/>
      <c r="G782" s="143"/>
      <c r="H782" s="96"/>
      <c r="I782" s="105"/>
      <c r="J782" s="105"/>
      <c r="K782" s="153"/>
      <c r="L782" s="247"/>
      <c r="M782" s="103"/>
      <c r="P782" s="97"/>
    </row>
    <row r="783" spans="1:16" s="74" customFormat="1" ht="19.5" hidden="1" customHeight="1" thickBot="1" x14ac:dyDescent="0.3">
      <c r="A783" s="150"/>
      <c r="B783" s="99"/>
      <c r="C783" s="100"/>
      <c r="D783" s="142"/>
      <c r="E783" s="102"/>
      <c r="F783" s="103"/>
      <c r="G783" s="143"/>
      <c r="H783" s="96"/>
      <c r="I783" s="105"/>
      <c r="J783" s="105"/>
      <c r="K783" s="153"/>
      <c r="L783" s="247"/>
      <c r="M783" s="103"/>
      <c r="P783" s="97"/>
    </row>
    <row r="784" spans="1:16" s="74" customFormat="1" ht="19.5" hidden="1" customHeight="1" x14ac:dyDescent="0.25">
      <c r="A784" s="551" t="s">
        <v>32</v>
      </c>
      <c r="B784" s="552"/>
      <c r="C784" s="552"/>
      <c r="D784" s="552"/>
      <c r="E784" s="552"/>
      <c r="F784" s="552"/>
      <c r="G784" s="552"/>
      <c r="H784" s="552"/>
      <c r="I784" s="552"/>
      <c r="J784" s="552"/>
      <c r="K784" s="553"/>
      <c r="L784" s="243">
        <f>SUM(L785:L788)</f>
        <v>0</v>
      </c>
      <c r="M784" s="96"/>
      <c r="P784" s="97"/>
    </row>
    <row r="785" spans="1:16" s="74" customFormat="1" ht="19.5" hidden="1" customHeight="1" x14ac:dyDescent="0.25">
      <c r="A785" s="150"/>
      <c r="B785" s="100"/>
      <c r="C785" s="100"/>
      <c r="D785" s="142"/>
      <c r="E785" s="102"/>
      <c r="F785" s="103"/>
      <c r="G785" s="143"/>
      <c r="H785" s="96"/>
      <c r="I785" s="105"/>
      <c r="J785" s="105"/>
      <c r="K785" s="153"/>
      <c r="L785" s="247"/>
      <c r="M785" s="103"/>
      <c r="P785" s="97"/>
    </row>
    <row r="786" spans="1:16" s="74" customFormat="1" ht="19.5" hidden="1" customHeight="1" x14ac:dyDescent="0.25">
      <c r="A786" s="150"/>
      <c r="B786" s="100"/>
      <c r="C786" s="100"/>
      <c r="D786" s="142"/>
      <c r="E786" s="102"/>
      <c r="F786" s="103"/>
      <c r="G786" s="143"/>
      <c r="H786" s="96"/>
      <c r="I786" s="105"/>
      <c r="J786" s="105"/>
      <c r="K786" s="153"/>
      <c r="L786" s="247"/>
      <c r="M786" s="103"/>
      <c r="P786" s="97"/>
    </row>
    <row r="787" spans="1:16" s="74" customFormat="1" ht="19.5" hidden="1" customHeight="1" x14ac:dyDescent="0.25">
      <c r="A787" s="150"/>
      <c r="B787" s="100"/>
      <c r="C787" s="100"/>
      <c r="D787" s="142"/>
      <c r="E787" s="102"/>
      <c r="F787" s="103"/>
      <c r="G787" s="143"/>
      <c r="H787" s="96"/>
      <c r="I787" s="105"/>
      <c r="J787" s="105"/>
      <c r="K787" s="153"/>
      <c r="L787" s="247"/>
      <c r="M787" s="103"/>
      <c r="P787" s="97"/>
    </row>
    <row r="788" spans="1:16" s="74" customFormat="1" ht="19.5" hidden="1" customHeight="1" x14ac:dyDescent="0.25">
      <c r="A788" s="150"/>
      <c r="B788" s="99"/>
      <c r="C788" s="100"/>
      <c r="D788" s="142"/>
      <c r="E788" s="102"/>
      <c r="F788" s="103"/>
      <c r="G788" s="143"/>
      <c r="H788" s="96"/>
      <c r="I788" s="105"/>
      <c r="J788" s="105"/>
      <c r="K788" s="108"/>
      <c r="L788" s="247"/>
      <c r="M788" s="103"/>
      <c r="P788" s="97"/>
    </row>
    <row r="789" spans="1:16" s="74" customFormat="1" ht="19.5" customHeight="1" thickBot="1" x14ac:dyDescent="0.3">
      <c r="A789" s="116" t="s">
        <v>34</v>
      </c>
      <c r="B789" s="113"/>
      <c r="C789" s="114"/>
      <c r="D789" s="115"/>
      <c r="E789" s="116"/>
      <c r="F789" s="117"/>
      <c r="G789" s="118"/>
      <c r="H789" s="117"/>
      <c r="I789" s="119"/>
      <c r="J789" s="119"/>
      <c r="K789" s="119"/>
      <c r="L789" s="229">
        <f>L765+L768+L771+L774+L778+L784</f>
        <v>11000</v>
      </c>
      <c r="M789" s="204"/>
    </row>
    <row r="790" spans="1:16" s="74" customFormat="1" ht="19.5" customHeight="1" x14ac:dyDescent="0.25">
      <c r="A790" s="276"/>
      <c r="B790" s="123"/>
      <c r="C790" s="124"/>
      <c r="D790" s="277"/>
      <c r="E790" s="276"/>
      <c r="F790" s="123"/>
      <c r="G790" s="276"/>
      <c r="H790" s="123"/>
      <c r="I790" s="277"/>
      <c r="J790" s="277"/>
      <c r="K790" s="277"/>
      <c r="L790" s="230"/>
      <c r="M790" s="205"/>
    </row>
    <row r="791" spans="1:16" s="82" customFormat="1" ht="19.5" customHeight="1" x14ac:dyDescent="0.25">
      <c r="A791" s="558" t="s">
        <v>18</v>
      </c>
      <c r="B791" s="558"/>
      <c r="C791" s="558"/>
      <c r="D791" s="558"/>
      <c r="E791" s="558"/>
      <c r="F791" s="558"/>
      <c r="G791" s="560" t="s">
        <v>19</v>
      </c>
      <c r="H791" s="560"/>
      <c r="I791" s="128"/>
      <c r="J791" s="128"/>
      <c r="K791" s="128"/>
      <c r="L791" s="550" t="s">
        <v>20</v>
      </c>
      <c r="M791" s="550"/>
    </row>
    <row r="792" spans="1:16" s="82" customFormat="1" ht="19.5" customHeight="1" x14ac:dyDescent="0.25">
      <c r="A792" s="71"/>
      <c r="B792" s="83"/>
      <c r="C792" s="84"/>
      <c r="D792" s="279"/>
      <c r="E792" s="122"/>
      <c r="F792" s="130"/>
      <c r="G792" s="131"/>
      <c r="H792" s="130"/>
      <c r="K792" s="200"/>
      <c r="L792" s="231"/>
      <c r="M792" s="130"/>
    </row>
    <row r="793" spans="1:16" s="82" customFormat="1" ht="19.5" customHeight="1" x14ac:dyDescent="0.25">
      <c r="A793" s="558" t="s">
        <v>35</v>
      </c>
      <c r="B793" s="558"/>
      <c r="C793" s="558"/>
      <c r="D793" s="558"/>
      <c r="E793" s="558"/>
      <c r="F793" s="558"/>
      <c r="G793" s="559" t="s">
        <v>36</v>
      </c>
      <c r="H793" s="559"/>
      <c r="I793" s="279"/>
      <c r="J793" s="279"/>
      <c r="L793" s="559" t="s">
        <v>37</v>
      </c>
      <c r="M793" s="559"/>
    </row>
    <row r="794" spans="1:16" s="82" customFormat="1" ht="19.5" customHeight="1" x14ac:dyDescent="0.25">
      <c r="A794" s="558" t="s">
        <v>38</v>
      </c>
      <c r="B794" s="558"/>
      <c r="C794" s="558"/>
      <c r="D794" s="558"/>
      <c r="E794" s="558"/>
      <c r="F794" s="558"/>
      <c r="G794" s="550" t="s">
        <v>39</v>
      </c>
      <c r="H794" s="550"/>
      <c r="I794" s="278"/>
      <c r="J794" s="278"/>
      <c r="L794" s="550" t="s">
        <v>40</v>
      </c>
      <c r="M794" s="550"/>
    </row>
    <row r="795" spans="1:16" ht="19.5" customHeight="1" x14ac:dyDescent="0.15">
      <c r="A795" s="557" t="s">
        <v>14</v>
      </c>
      <c r="B795" s="557"/>
      <c r="C795" s="557"/>
      <c r="D795" s="557"/>
      <c r="E795" s="557"/>
      <c r="F795" s="194"/>
      <c r="G795" s="196"/>
      <c r="H795" s="291"/>
      <c r="I795" s="196"/>
      <c r="J795" s="196"/>
      <c r="K795" s="198"/>
      <c r="L795" s="196"/>
      <c r="M795" s="215"/>
    </row>
    <row r="796" spans="1:16" ht="19.5" customHeight="1" x14ac:dyDescent="0.15">
      <c r="A796" s="218" t="s">
        <v>673</v>
      </c>
      <c r="B796" s="218"/>
      <c r="C796" s="219"/>
      <c r="D796" s="220"/>
      <c r="E796" s="245" t="s">
        <v>495</v>
      </c>
      <c r="F796" s="218" t="s">
        <v>623</v>
      </c>
      <c r="G796" s="220" t="s">
        <v>262</v>
      </c>
      <c r="H796" s="290" t="s">
        <v>585</v>
      </c>
      <c r="I796" s="218" t="s">
        <v>263</v>
      </c>
      <c r="J796" s="218"/>
      <c r="K796" s="249"/>
      <c r="L796" s="221"/>
      <c r="M796" s="297" t="s">
        <v>264</v>
      </c>
    </row>
    <row r="797" spans="1:16" ht="19.5" customHeight="1" x14ac:dyDescent="0.15">
      <c r="A797" s="193"/>
      <c r="B797" s="194"/>
      <c r="C797" s="195"/>
      <c r="D797" s="196"/>
      <c r="E797" s="197"/>
      <c r="F797" s="197"/>
      <c r="G797" s="196"/>
      <c r="H797" s="283"/>
      <c r="I797" s="197"/>
      <c r="J797" s="197"/>
      <c r="K797" s="198"/>
      <c r="L797" s="197"/>
      <c r="M797" s="215"/>
    </row>
    <row r="798" spans="1:16" s="88" customFormat="1" ht="42" customHeight="1" x14ac:dyDescent="0.25">
      <c r="A798" s="33" t="s">
        <v>2</v>
      </c>
      <c r="B798" s="9" t="s">
        <v>3</v>
      </c>
      <c r="C798" s="85" t="s">
        <v>4</v>
      </c>
      <c r="D798" s="9" t="s">
        <v>5</v>
      </c>
      <c r="E798" s="9" t="s">
        <v>6</v>
      </c>
      <c r="F798" s="9" t="s">
        <v>7</v>
      </c>
      <c r="G798" s="9" t="s">
        <v>8</v>
      </c>
      <c r="H798" s="9" t="s">
        <v>9</v>
      </c>
      <c r="I798" s="9" t="s">
        <v>22</v>
      </c>
      <c r="J798" s="9" t="s">
        <v>10</v>
      </c>
      <c r="K798" s="9" t="s">
        <v>11</v>
      </c>
      <c r="L798" s="222" t="s">
        <v>12</v>
      </c>
      <c r="M798" s="9" t="s">
        <v>13</v>
      </c>
    </row>
    <row r="799" spans="1:16" s="74" customFormat="1" ht="19.5" hidden="1" customHeight="1" x14ac:dyDescent="0.25">
      <c r="A799" s="551" t="s">
        <v>60</v>
      </c>
      <c r="B799" s="552"/>
      <c r="C799" s="552"/>
      <c r="D799" s="552"/>
      <c r="E799" s="552"/>
      <c r="F799" s="552"/>
      <c r="G799" s="552"/>
      <c r="H799" s="552"/>
      <c r="I799" s="552"/>
      <c r="J799" s="552"/>
      <c r="K799" s="553"/>
      <c r="L799" s="313">
        <f>SUM(L800:L805)</f>
        <v>2646.54</v>
      </c>
      <c r="M799" s="89"/>
    </row>
    <row r="800" spans="1:16" s="93" customFormat="1" ht="19.5" hidden="1" customHeight="1" x14ac:dyDescent="0.25">
      <c r="A800" s="157" t="s">
        <v>720</v>
      </c>
      <c r="B800" s="69">
        <v>3</v>
      </c>
      <c r="C800" s="69">
        <v>1</v>
      </c>
      <c r="D800" s="69">
        <v>23</v>
      </c>
      <c r="E800" s="69"/>
      <c r="F800" s="153" t="s">
        <v>680</v>
      </c>
      <c r="G800" s="69" t="s">
        <v>756</v>
      </c>
      <c r="H800" s="69" t="s">
        <v>757</v>
      </c>
      <c r="I800" s="90">
        <v>43472</v>
      </c>
      <c r="J800" s="90">
        <v>43472</v>
      </c>
      <c r="K800" s="69" t="s">
        <v>758</v>
      </c>
      <c r="L800" s="247">
        <v>1677.94</v>
      </c>
      <c r="M800" s="69" t="s">
        <v>145</v>
      </c>
    </row>
    <row r="801" spans="1:16" s="93" customFormat="1" ht="19.5" hidden="1" customHeight="1" x14ac:dyDescent="0.25">
      <c r="A801" s="157" t="s">
        <v>720</v>
      </c>
      <c r="B801" s="69">
        <v>3</v>
      </c>
      <c r="C801" s="69">
        <v>1</v>
      </c>
      <c r="D801" s="69">
        <v>22</v>
      </c>
      <c r="E801" s="69"/>
      <c r="F801" s="153" t="s">
        <v>684</v>
      </c>
      <c r="G801" s="69" t="s">
        <v>811</v>
      </c>
      <c r="H801" s="69" t="s">
        <v>757</v>
      </c>
      <c r="I801" s="90">
        <v>43473</v>
      </c>
      <c r="J801" s="90">
        <v>43473</v>
      </c>
      <c r="K801" s="69" t="s">
        <v>812</v>
      </c>
      <c r="L801" s="247">
        <v>92.8</v>
      </c>
      <c r="M801" s="69" t="s">
        <v>145</v>
      </c>
    </row>
    <row r="802" spans="1:16" s="93" customFormat="1" ht="28.5" hidden="1" customHeight="1" x14ac:dyDescent="0.25">
      <c r="A802" s="157" t="s">
        <v>720</v>
      </c>
      <c r="B802" s="69">
        <v>3</v>
      </c>
      <c r="C802" s="69">
        <v>1</v>
      </c>
      <c r="D802" s="69">
        <v>34</v>
      </c>
      <c r="E802" s="69"/>
      <c r="F802" s="153" t="s">
        <v>684</v>
      </c>
      <c r="G802" s="69" t="s">
        <v>823</v>
      </c>
      <c r="H802" s="69" t="s">
        <v>757</v>
      </c>
      <c r="I802" s="90">
        <v>43472</v>
      </c>
      <c r="J802" s="90">
        <v>43472</v>
      </c>
      <c r="K802" s="69" t="s">
        <v>824</v>
      </c>
      <c r="L802" s="247">
        <v>336.4</v>
      </c>
      <c r="M802" s="69" t="s">
        <v>145</v>
      </c>
    </row>
    <row r="803" spans="1:16" s="93" customFormat="1" ht="19.5" hidden="1" customHeight="1" x14ac:dyDescent="0.25">
      <c r="A803" s="157" t="s">
        <v>720</v>
      </c>
      <c r="B803" s="69">
        <v>3</v>
      </c>
      <c r="C803" s="69">
        <v>22</v>
      </c>
      <c r="D803" s="69">
        <v>175</v>
      </c>
      <c r="E803" s="69"/>
      <c r="F803" s="153" t="s">
        <v>680</v>
      </c>
      <c r="G803" s="69" t="s">
        <v>934</v>
      </c>
      <c r="H803" s="69" t="s">
        <v>757</v>
      </c>
      <c r="I803" s="90">
        <v>43529</v>
      </c>
      <c r="J803" s="90">
        <v>43529</v>
      </c>
      <c r="K803" s="69" t="s">
        <v>935</v>
      </c>
      <c r="L803" s="247">
        <v>330.6</v>
      </c>
      <c r="M803" s="69" t="s">
        <v>145</v>
      </c>
    </row>
    <row r="804" spans="1:16" s="93" customFormat="1" ht="27" hidden="1" customHeight="1" x14ac:dyDescent="0.25">
      <c r="A804" s="157" t="s">
        <v>720</v>
      </c>
      <c r="B804" s="69">
        <v>3</v>
      </c>
      <c r="C804" s="69">
        <v>22</v>
      </c>
      <c r="D804" s="69">
        <v>176</v>
      </c>
      <c r="E804" s="69"/>
      <c r="F804" s="153" t="s">
        <v>684</v>
      </c>
      <c r="G804" s="69" t="s">
        <v>1044</v>
      </c>
      <c r="H804" s="69" t="s">
        <v>757</v>
      </c>
      <c r="I804" s="90">
        <v>43529</v>
      </c>
      <c r="J804" s="90">
        <v>43529</v>
      </c>
      <c r="K804" s="69" t="s">
        <v>1045</v>
      </c>
      <c r="L804" s="247">
        <v>208.8</v>
      </c>
      <c r="M804" s="69" t="s">
        <v>145</v>
      </c>
    </row>
    <row r="805" spans="1:16" s="93" customFormat="1" ht="19.5" hidden="1" customHeight="1" x14ac:dyDescent="0.25">
      <c r="A805" s="157"/>
      <c r="B805" s="69"/>
      <c r="C805" s="69"/>
      <c r="D805" s="69"/>
      <c r="E805" s="69"/>
      <c r="F805" s="153"/>
      <c r="G805" s="69"/>
      <c r="H805" s="69"/>
      <c r="I805" s="90"/>
      <c r="J805" s="90"/>
      <c r="K805" s="69"/>
      <c r="L805" s="247"/>
      <c r="M805" s="69"/>
    </row>
    <row r="806" spans="1:16" s="74" customFormat="1" ht="19.5" customHeight="1" thickBot="1" x14ac:dyDescent="0.3">
      <c r="A806" s="554" t="s">
        <v>640</v>
      </c>
      <c r="B806" s="555"/>
      <c r="C806" s="555"/>
      <c r="D806" s="555"/>
      <c r="E806" s="555"/>
      <c r="F806" s="555"/>
      <c r="G806" s="555"/>
      <c r="H806" s="555"/>
      <c r="I806" s="555"/>
      <c r="J806" s="555"/>
      <c r="K806" s="556"/>
      <c r="L806" s="314">
        <f>SUM(L807:L809)</f>
        <v>2742.24</v>
      </c>
      <c r="M806" s="96"/>
      <c r="O806" s="266">
        <f>L808+1102</f>
        <v>1844.4</v>
      </c>
      <c r="P806" s="97"/>
    </row>
    <row r="807" spans="1:16" s="93" customFormat="1" ht="45.75" customHeight="1" x14ac:dyDescent="0.25">
      <c r="A807" s="157" t="s">
        <v>720</v>
      </c>
      <c r="B807" s="69">
        <v>6</v>
      </c>
      <c r="C807" s="69">
        <v>8</v>
      </c>
      <c r="D807" s="69" t="s">
        <v>1529</v>
      </c>
      <c r="E807" s="69"/>
      <c r="F807" s="69" t="s">
        <v>680</v>
      </c>
      <c r="G807" s="69" t="s">
        <v>1536</v>
      </c>
      <c r="H807" s="69" t="s">
        <v>1537</v>
      </c>
      <c r="I807" s="90">
        <v>43591</v>
      </c>
      <c r="J807" s="90">
        <v>43591</v>
      </c>
      <c r="K807" s="286" t="s">
        <v>1538</v>
      </c>
      <c r="L807" s="247">
        <v>1999.84</v>
      </c>
      <c r="M807" s="69" t="s">
        <v>1533</v>
      </c>
      <c r="N807" s="515"/>
    </row>
    <row r="808" spans="1:16" s="82" customFormat="1" ht="36" customHeight="1" x14ac:dyDescent="0.25">
      <c r="A808" s="146" t="s">
        <v>720</v>
      </c>
      <c r="B808" s="99">
        <v>6</v>
      </c>
      <c r="C808" s="100">
        <v>7</v>
      </c>
      <c r="D808" s="152" t="s">
        <v>1622</v>
      </c>
      <c r="E808" s="108"/>
      <c r="F808" s="103" t="s">
        <v>684</v>
      </c>
      <c r="G808" s="144" t="s">
        <v>1626</v>
      </c>
      <c r="H808" s="103" t="s">
        <v>1531</v>
      </c>
      <c r="I808" s="145">
        <v>43591</v>
      </c>
      <c r="J808" s="145">
        <v>43591</v>
      </c>
      <c r="K808" s="108" t="s">
        <v>1627</v>
      </c>
      <c r="L808" s="247">
        <v>742.4</v>
      </c>
      <c r="M808" s="96" t="s">
        <v>1533</v>
      </c>
      <c r="N808" s="511" t="s">
        <v>1678</v>
      </c>
    </row>
    <row r="809" spans="1:16" s="93" customFormat="1" ht="19.5" hidden="1" customHeight="1" x14ac:dyDescent="0.25">
      <c r="A809" s="157"/>
      <c r="B809" s="69"/>
      <c r="C809" s="69"/>
      <c r="D809" s="69"/>
      <c r="E809" s="69"/>
      <c r="F809" s="69"/>
      <c r="G809" s="69"/>
      <c r="H809" s="69"/>
      <c r="I809" s="90"/>
      <c r="J809" s="90"/>
      <c r="K809" s="286"/>
      <c r="L809" s="247"/>
      <c r="M809" s="69"/>
    </row>
    <row r="810" spans="1:16" s="74" customFormat="1" ht="19.5" hidden="1" customHeight="1" thickBot="1" x14ac:dyDescent="0.3">
      <c r="A810" s="551"/>
      <c r="B810" s="552"/>
      <c r="C810" s="552"/>
      <c r="D810" s="552"/>
      <c r="E810" s="552"/>
      <c r="F810" s="552"/>
      <c r="G810" s="552"/>
      <c r="H810" s="552"/>
      <c r="I810" s="552"/>
      <c r="J810" s="552"/>
      <c r="K810" s="553"/>
      <c r="L810" s="314">
        <f>SUM(L811:L811)</f>
        <v>0</v>
      </c>
      <c r="M810" s="96"/>
      <c r="P810" s="97"/>
    </row>
    <row r="811" spans="1:16" s="74" customFormat="1" ht="19.5" hidden="1" customHeight="1" x14ac:dyDescent="0.25">
      <c r="A811" s="157"/>
      <c r="B811" s="99"/>
      <c r="C811" s="100"/>
      <c r="D811" s="101"/>
      <c r="E811" s="102"/>
      <c r="F811" s="103"/>
      <c r="G811" s="143"/>
      <c r="H811" s="96"/>
      <c r="I811" s="105"/>
      <c r="J811" s="105"/>
      <c r="K811" s="108"/>
      <c r="L811" s="247"/>
      <c r="M811" s="103"/>
      <c r="P811" s="97"/>
    </row>
    <row r="812" spans="1:16" s="74" customFormat="1" ht="19.5" hidden="1" customHeight="1" x14ac:dyDescent="0.25">
      <c r="A812" s="564"/>
      <c r="B812" s="565"/>
      <c r="C812" s="565"/>
      <c r="D812" s="565"/>
      <c r="E812" s="565"/>
      <c r="F812" s="565"/>
      <c r="G812" s="565"/>
      <c r="H812" s="565"/>
      <c r="I812" s="565"/>
      <c r="J812" s="565"/>
      <c r="K812" s="566"/>
      <c r="L812" s="269">
        <f>SUM(L813:L813)</f>
        <v>0</v>
      </c>
      <c r="M812" s="96"/>
      <c r="P812" s="97"/>
    </row>
    <row r="813" spans="1:16" s="74" customFormat="1" ht="19.5" hidden="1" customHeight="1" x14ac:dyDescent="0.25">
      <c r="A813" s="108"/>
      <c r="B813" s="99"/>
      <c r="C813" s="100"/>
      <c r="D813" s="100"/>
      <c r="E813" s="108"/>
      <c r="F813" s="103"/>
      <c r="G813" s="150"/>
      <c r="H813" s="103"/>
      <c r="I813" s="145"/>
      <c r="J813" s="145"/>
      <c r="K813" s="108"/>
      <c r="L813" s="228"/>
      <c r="M813" s="103"/>
      <c r="P813" s="97"/>
    </row>
    <row r="814" spans="1:16" s="74" customFormat="1" ht="19.5" hidden="1" customHeight="1" thickBot="1" x14ac:dyDescent="0.3">
      <c r="A814" s="554"/>
      <c r="B814" s="555"/>
      <c r="C814" s="555"/>
      <c r="D814" s="555"/>
      <c r="E814" s="555"/>
      <c r="F814" s="555"/>
      <c r="G814" s="555"/>
      <c r="H814" s="555"/>
      <c r="I814" s="555"/>
      <c r="J814" s="555"/>
      <c r="K814" s="556"/>
      <c r="L814" s="314">
        <f>SUM(L815)</f>
        <v>0</v>
      </c>
      <c r="M814" s="96"/>
      <c r="P814" s="97"/>
    </row>
    <row r="815" spans="1:16" s="74" customFormat="1" ht="19.5" hidden="1" customHeight="1" x14ac:dyDescent="0.25">
      <c r="A815" s="108"/>
      <c r="B815" s="99"/>
      <c r="C815" s="100"/>
      <c r="D815" s="101"/>
      <c r="E815" s="102"/>
      <c r="F815" s="103"/>
      <c r="G815" s="104"/>
      <c r="H815" s="96"/>
      <c r="I815" s="105"/>
      <c r="J815" s="105"/>
      <c r="K815" s="108"/>
      <c r="L815" s="247"/>
      <c r="M815" s="103"/>
      <c r="P815" s="97"/>
    </row>
    <row r="816" spans="1:16" s="74" customFormat="1" ht="19.5" hidden="1" customHeight="1" thickBot="1" x14ac:dyDescent="0.3">
      <c r="A816" s="554"/>
      <c r="B816" s="555"/>
      <c r="C816" s="555"/>
      <c r="D816" s="555"/>
      <c r="E816" s="555"/>
      <c r="F816" s="555"/>
      <c r="G816" s="555"/>
      <c r="H816" s="555"/>
      <c r="I816" s="555"/>
      <c r="J816" s="555"/>
      <c r="K816" s="556"/>
      <c r="L816" s="314">
        <f>SUM(L817:L820)</f>
        <v>0</v>
      </c>
      <c r="M816" s="96"/>
      <c r="P816" s="97"/>
    </row>
    <row r="817" spans="1:16" s="74" customFormat="1" ht="19.5" hidden="1" customHeight="1" x14ac:dyDescent="0.25">
      <c r="A817" s="108"/>
      <c r="B817" s="99"/>
      <c r="C817" s="100"/>
      <c r="D817" s="101"/>
      <c r="E817" s="102"/>
      <c r="F817" s="103"/>
      <c r="G817" s="104"/>
      <c r="H817" s="96"/>
      <c r="I817" s="105"/>
      <c r="J817" s="105"/>
      <c r="K817" s="108"/>
      <c r="L817" s="247"/>
      <c r="M817" s="103"/>
      <c r="P817" s="97"/>
    </row>
    <row r="818" spans="1:16" s="74" customFormat="1" ht="19.5" hidden="1" customHeight="1" x14ac:dyDescent="0.25">
      <c r="A818" s="108"/>
      <c r="B818" s="99"/>
      <c r="C818" s="100"/>
      <c r="D818" s="101"/>
      <c r="E818" s="102"/>
      <c r="F818" s="103"/>
      <c r="G818" s="104"/>
      <c r="H818" s="96"/>
      <c r="I818" s="105"/>
      <c r="J818" s="105"/>
      <c r="K818" s="108"/>
      <c r="L818" s="247"/>
      <c r="M818" s="103"/>
      <c r="P818" s="97"/>
    </row>
    <row r="819" spans="1:16" s="74" customFormat="1" ht="19.5" hidden="1" customHeight="1" x14ac:dyDescent="0.25">
      <c r="A819" s="108"/>
      <c r="B819" s="99"/>
      <c r="C819" s="100"/>
      <c r="D819" s="101"/>
      <c r="E819" s="102"/>
      <c r="F819" s="103"/>
      <c r="G819" s="143"/>
      <c r="H819" s="96"/>
      <c r="I819" s="105"/>
      <c r="J819" s="105"/>
      <c r="K819" s="108"/>
      <c r="L819" s="247"/>
      <c r="M819" s="103"/>
      <c r="P819" s="97"/>
    </row>
    <row r="820" spans="1:16" s="74" customFormat="1" ht="19.5" hidden="1" customHeight="1" x14ac:dyDescent="0.25">
      <c r="A820" s="108"/>
      <c r="B820" s="99"/>
      <c r="C820" s="100"/>
      <c r="D820" s="101"/>
      <c r="E820" s="108"/>
      <c r="F820" s="103"/>
      <c r="G820" s="144"/>
      <c r="H820" s="103"/>
      <c r="I820" s="105"/>
      <c r="J820" s="105"/>
      <c r="K820" s="108"/>
      <c r="L820" s="247"/>
      <c r="M820" s="103"/>
      <c r="P820" s="97"/>
    </row>
    <row r="821" spans="1:16" s="74" customFormat="1" ht="19.5" hidden="1" customHeight="1" thickBot="1" x14ac:dyDescent="0.3">
      <c r="A821" s="554"/>
      <c r="B821" s="555"/>
      <c r="C821" s="555"/>
      <c r="D821" s="555"/>
      <c r="E821" s="555"/>
      <c r="F821" s="555"/>
      <c r="G821" s="555"/>
      <c r="H821" s="555"/>
      <c r="I821" s="555"/>
      <c r="J821" s="555"/>
      <c r="K821" s="556"/>
      <c r="L821" s="288">
        <f>SUM(L822:L823)</f>
        <v>0</v>
      </c>
      <c r="M821" s="96"/>
      <c r="P821" s="97"/>
    </row>
    <row r="822" spans="1:16" s="74" customFormat="1" ht="19.5" hidden="1" customHeight="1" x14ac:dyDescent="0.25">
      <c r="A822" s="108"/>
      <c r="B822" s="99"/>
      <c r="C822" s="100"/>
      <c r="D822" s="101"/>
      <c r="E822" s="108"/>
      <c r="F822" s="103"/>
      <c r="G822" s="144"/>
      <c r="H822" s="103"/>
      <c r="I822" s="105"/>
      <c r="J822" s="105"/>
      <c r="K822" s="108"/>
      <c r="L822" s="247"/>
      <c r="M822" s="103"/>
      <c r="P822" s="97"/>
    </row>
    <row r="823" spans="1:16" s="74" customFormat="1" ht="19.5" hidden="1" customHeight="1" x14ac:dyDescent="0.25">
      <c r="A823" s="108"/>
      <c r="B823" s="99"/>
      <c r="C823" s="100"/>
      <c r="D823" s="101"/>
      <c r="E823" s="108"/>
      <c r="F823" s="103"/>
      <c r="G823" s="144"/>
      <c r="H823" s="103"/>
      <c r="I823" s="105"/>
      <c r="J823" s="105"/>
      <c r="K823" s="108"/>
      <c r="L823" s="247"/>
      <c r="M823" s="103"/>
      <c r="P823" s="97"/>
    </row>
    <row r="824" spans="1:16" s="74" customFormat="1" ht="19.5" hidden="1" customHeight="1" thickBot="1" x14ac:dyDescent="0.3">
      <c r="A824" s="554"/>
      <c r="B824" s="555"/>
      <c r="C824" s="555"/>
      <c r="D824" s="555"/>
      <c r="E824" s="555"/>
      <c r="F824" s="555"/>
      <c r="G824" s="555"/>
      <c r="H824" s="555"/>
      <c r="I824" s="555"/>
      <c r="J824" s="555"/>
      <c r="K824" s="556"/>
      <c r="L824" s="288">
        <f>SUM(L825:L827)</f>
        <v>0</v>
      </c>
      <c r="M824" s="96"/>
      <c r="P824" s="97"/>
    </row>
    <row r="825" spans="1:16" s="74" customFormat="1" ht="19.5" hidden="1" customHeight="1" x14ac:dyDescent="0.25">
      <c r="A825" s="108"/>
      <c r="B825" s="99"/>
      <c r="C825" s="100"/>
      <c r="D825" s="101"/>
      <c r="E825" s="108"/>
      <c r="F825" s="103"/>
      <c r="G825" s="144"/>
      <c r="H825" s="103"/>
      <c r="I825" s="105"/>
      <c r="J825" s="105"/>
      <c r="K825" s="108"/>
      <c r="L825" s="247"/>
      <c r="M825" s="103"/>
      <c r="P825" s="97"/>
    </row>
    <row r="826" spans="1:16" s="74" customFormat="1" ht="19.5" hidden="1" customHeight="1" x14ac:dyDescent="0.25">
      <c r="A826" s="108"/>
      <c r="B826" s="99"/>
      <c r="C826" s="100"/>
      <c r="D826" s="101"/>
      <c r="E826" s="108"/>
      <c r="F826" s="103"/>
      <c r="G826" s="144"/>
      <c r="H826" s="103"/>
      <c r="I826" s="105"/>
      <c r="J826" s="105"/>
      <c r="K826" s="108"/>
      <c r="L826" s="247"/>
      <c r="M826" s="103"/>
      <c r="P826" s="97"/>
    </row>
    <row r="827" spans="1:16" s="74" customFormat="1" ht="19.5" hidden="1" customHeight="1" x14ac:dyDescent="0.25">
      <c r="A827" s="108"/>
      <c r="B827" s="99"/>
      <c r="C827" s="100"/>
      <c r="D827" s="101"/>
      <c r="E827" s="108"/>
      <c r="F827" s="103"/>
      <c r="G827" s="144"/>
      <c r="H827" s="103"/>
      <c r="I827" s="105"/>
      <c r="J827" s="105"/>
      <c r="K827" s="108"/>
      <c r="L827" s="228"/>
      <c r="M827" s="103"/>
      <c r="P827" s="97"/>
    </row>
    <row r="828" spans="1:16" s="74" customFormat="1" ht="19.5" hidden="1" customHeight="1" thickBot="1" x14ac:dyDescent="0.3">
      <c r="A828" s="554"/>
      <c r="B828" s="555"/>
      <c r="C828" s="555"/>
      <c r="D828" s="555"/>
      <c r="E828" s="555"/>
      <c r="F828" s="555"/>
      <c r="G828" s="555"/>
      <c r="H828" s="555"/>
      <c r="I828" s="555"/>
      <c r="J828" s="555"/>
      <c r="K828" s="556"/>
      <c r="L828" s="288">
        <f>SUM(L829:L830)</f>
        <v>0</v>
      </c>
      <c r="M828" s="96"/>
      <c r="P828" s="97"/>
    </row>
    <row r="829" spans="1:16" s="74" customFormat="1" ht="19.5" hidden="1" customHeight="1" x14ac:dyDescent="0.25">
      <c r="A829" s="108"/>
      <c r="B829" s="100"/>
      <c r="C829" s="100"/>
      <c r="D829" s="101"/>
      <c r="E829" s="108"/>
      <c r="F829" s="103"/>
      <c r="G829" s="144"/>
      <c r="H829" s="103"/>
      <c r="I829" s="105"/>
      <c r="J829" s="105"/>
      <c r="K829" s="108"/>
      <c r="L829" s="247"/>
      <c r="M829" s="103"/>
      <c r="P829" s="97"/>
    </row>
    <row r="830" spans="1:16" s="74" customFormat="1" ht="19.5" hidden="1" customHeight="1" x14ac:dyDescent="0.25">
      <c r="A830" s="108"/>
      <c r="B830" s="100"/>
      <c r="C830" s="100"/>
      <c r="D830" s="101"/>
      <c r="E830" s="108"/>
      <c r="F830" s="103"/>
      <c r="G830" s="144"/>
      <c r="H830" s="103"/>
      <c r="I830" s="105"/>
      <c r="J830" s="105"/>
      <c r="K830" s="108"/>
      <c r="L830" s="247"/>
      <c r="M830" s="103"/>
      <c r="P830" s="97"/>
    </row>
    <row r="831" spans="1:16" s="74" customFormat="1" ht="19.5" hidden="1" customHeight="1" thickBot="1" x14ac:dyDescent="0.3">
      <c r="A831" s="554"/>
      <c r="B831" s="555"/>
      <c r="C831" s="555"/>
      <c r="D831" s="555"/>
      <c r="E831" s="555"/>
      <c r="F831" s="555"/>
      <c r="G831" s="555"/>
      <c r="H831" s="555"/>
      <c r="I831" s="555"/>
      <c r="J831" s="555"/>
      <c r="K831" s="556"/>
      <c r="L831" s="288">
        <f>SUM(L832:L833)</f>
        <v>0</v>
      </c>
      <c r="M831" s="96"/>
      <c r="P831" s="97"/>
    </row>
    <row r="832" spans="1:16" s="74" customFormat="1" ht="19.5" hidden="1" customHeight="1" x14ac:dyDescent="0.25">
      <c r="A832" s="108"/>
      <c r="B832" s="100"/>
      <c r="C832" s="100"/>
      <c r="D832" s="101"/>
      <c r="E832" s="108"/>
      <c r="F832" s="103"/>
      <c r="G832" s="144"/>
      <c r="H832" s="103"/>
      <c r="I832" s="105"/>
      <c r="J832" s="105"/>
      <c r="K832" s="108"/>
      <c r="L832" s="247"/>
      <c r="M832" s="103"/>
      <c r="P832" s="97"/>
    </row>
    <row r="833" spans="1:16" s="74" customFormat="1" ht="19.5" hidden="1" customHeight="1" x14ac:dyDescent="0.25">
      <c r="A833" s="108"/>
      <c r="B833" s="100"/>
      <c r="C833" s="100"/>
      <c r="D833" s="101"/>
      <c r="E833" s="108"/>
      <c r="F833" s="103"/>
      <c r="G833" s="144"/>
      <c r="H833" s="103"/>
      <c r="I833" s="105"/>
      <c r="J833" s="105"/>
      <c r="K833" s="108"/>
      <c r="L833" s="247"/>
      <c r="M833" s="103"/>
      <c r="P833" s="97"/>
    </row>
    <row r="834" spans="1:16" s="74" customFormat="1" ht="19.5" hidden="1" customHeight="1" thickBot="1" x14ac:dyDescent="0.3">
      <c r="A834" s="554"/>
      <c r="B834" s="555"/>
      <c r="C834" s="555"/>
      <c r="D834" s="555"/>
      <c r="E834" s="555"/>
      <c r="F834" s="555"/>
      <c r="G834" s="555"/>
      <c r="H834" s="555"/>
      <c r="I834" s="555"/>
      <c r="J834" s="555"/>
      <c r="K834" s="556"/>
      <c r="L834" s="288">
        <f>SUM(L835:L839)</f>
        <v>0</v>
      </c>
      <c r="M834" s="96"/>
      <c r="P834" s="97"/>
    </row>
    <row r="835" spans="1:16" s="74" customFormat="1" ht="19.5" hidden="1" customHeight="1" x14ac:dyDescent="0.25">
      <c r="A835" s="108"/>
      <c r="B835" s="100"/>
      <c r="C835" s="100"/>
      <c r="D835" s="101"/>
      <c r="E835" s="108"/>
      <c r="F835" s="103"/>
      <c r="G835" s="144"/>
      <c r="H835" s="103"/>
      <c r="I835" s="105"/>
      <c r="J835" s="105"/>
      <c r="K835" s="108"/>
      <c r="L835" s="247"/>
      <c r="M835" s="103"/>
      <c r="P835" s="97"/>
    </row>
    <row r="836" spans="1:16" s="74" customFormat="1" ht="19.5" customHeight="1" x14ac:dyDescent="0.25">
      <c r="A836" s="108"/>
      <c r="B836" s="100"/>
      <c r="C836" s="100"/>
      <c r="D836" s="101"/>
      <c r="E836" s="108"/>
      <c r="F836" s="103"/>
      <c r="G836" s="144"/>
      <c r="H836" s="103"/>
      <c r="I836" s="105"/>
      <c r="J836" s="105"/>
      <c r="K836" s="108"/>
      <c r="L836" s="247"/>
      <c r="M836" s="103"/>
      <c r="P836" s="97"/>
    </row>
    <row r="837" spans="1:16" s="74" customFormat="1" ht="19.5" customHeight="1" x14ac:dyDescent="0.25">
      <c r="A837" s="108"/>
      <c r="B837" s="100"/>
      <c r="C837" s="100"/>
      <c r="D837" s="101"/>
      <c r="E837" s="108"/>
      <c r="F837" s="103"/>
      <c r="G837" s="144"/>
      <c r="H837" s="103"/>
      <c r="I837" s="105"/>
      <c r="J837" s="105"/>
      <c r="K837" s="108"/>
      <c r="L837" s="247"/>
      <c r="M837" s="103"/>
      <c r="P837" s="97"/>
    </row>
    <row r="838" spans="1:16" s="74" customFormat="1" ht="19.5" customHeight="1" x14ac:dyDescent="0.25">
      <c r="A838" s="108"/>
      <c r="B838" s="100"/>
      <c r="C838" s="100"/>
      <c r="D838" s="101"/>
      <c r="E838" s="108"/>
      <c r="F838" s="103"/>
      <c r="G838" s="144"/>
      <c r="H838" s="103"/>
      <c r="I838" s="105"/>
      <c r="J838" s="105"/>
      <c r="K838" s="108"/>
      <c r="L838" s="228"/>
      <c r="M838" s="103"/>
      <c r="P838" s="97"/>
    </row>
    <row r="839" spans="1:16" s="74" customFormat="1" ht="19.5" customHeight="1" x14ac:dyDescent="0.25">
      <c r="A839" s="227"/>
      <c r="B839" s="99"/>
      <c r="C839" s="100"/>
      <c r="D839" s="100"/>
      <c r="E839" s="108"/>
      <c r="F839" s="103"/>
      <c r="G839" s="150"/>
      <c r="H839" s="103"/>
      <c r="I839" s="145"/>
      <c r="J839" s="145"/>
      <c r="K839" s="108"/>
      <c r="L839" s="228"/>
      <c r="M839" s="103"/>
      <c r="P839" s="97"/>
    </row>
    <row r="840" spans="1:16" s="74" customFormat="1" ht="19.5" customHeight="1" thickBot="1" x14ac:dyDescent="0.3">
      <c r="A840" s="116" t="s">
        <v>34</v>
      </c>
      <c r="B840" s="113"/>
      <c r="C840" s="114"/>
      <c r="D840" s="115"/>
      <c r="E840" s="116"/>
      <c r="F840" s="117"/>
      <c r="G840" s="118"/>
      <c r="H840" s="117"/>
      <c r="I840" s="119"/>
      <c r="J840" s="119"/>
      <c r="K840" s="119"/>
      <c r="L840" s="229">
        <f>L799+L806+L810+L812+L814+L816+L821+L824+L828+L831+L834</f>
        <v>5388.78</v>
      </c>
      <c r="M840" s="204"/>
    </row>
    <row r="841" spans="1:16" s="74" customFormat="1" ht="19.5" customHeight="1" x14ac:dyDescent="0.25">
      <c r="A841" s="276"/>
      <c r="B841" s="123"/>
      <c r="C841" s="124"/>
      <c r="D841" s="277"/>
      <c r="E841" s="276"/>
      <c r="F841" s="123"/>
      <c r="G841" s="276"/>
      <c r="H841" s="123"/>
      <c r="I841" s="277"/>
      <c r="J841" s="277"/>
      <c r="K841" s="277"/>
      <c r="L841" s="230"/>
      <c r="M841" s="205"/>
    </row>
    <row r="842" spans="1:16" s="82" customFormat="1" ht="19.5" customHeight="1" x14ac:dyDescent="0.25">
      <c r="A842" s="558" t="s">
        <v>18</v>
      </c>
      <c r="B842" s="558"/>
      <c r="C842" s="558"/>
      <c r="D842" s="558"/>
      <c r="E842" s="558"/>
      <c r="F842" s="558"/>
      <c r="G842" s="560" t="s">
        <v>19</v>
      </c>
      <c r="H842" s="560"/>
      <c r="I842" s="128"/>
      <c r="J842" s="128"/>
      <c r="K842" s="128"/>
      <c r="L842" s="550" t="s">
        <v>20</v>
      </c>
      <c r="M842" s="550"/>
    </row>
    <row r="843" spans="1:16" s="82" customFormat="1" ht="8.25" customHeight="1" x14ac:dyDescent="0.25">
      <c r="B843" s="83"/>
      <c r="C843" s="84"/>
      <c r="D843" s="502"/>
      <c r="E843" s="122"/>
      <c r="F843" s="130"/>
      <c r="G843" s="131"/>
      <c r="H843" s="130"/>
      <c r="K843" s="200"/>
      <c r="L843" s="231"/>
      <c r="M843" s="130"/>
    </row>
    <row r="844" spans="1:16" s="82" customFormat="1" ht="12" customHeight="1" x14ac:dyDescent="0.25">
      <c r="A844" s="558" t="s">
        <v>1246</v>
      </c>
      <c r="B844" s="558"/>
      <c r="C844" s="558"/>
      <c r="D844" s="558"/>
      <c r="E844" s="558"/>
      <c r="F844" s="558"/>
      <c r="G844" s="559" t="s">
        <v>36</v>
      </c>
      <c r="H844" s="559"/>
      <c r="I844" s="279"/>
      <c r="J844" s="279"/>
      <c r="L844" s="559" t="s">
        <v>37</v>
      </c>
      <c r="M844" s="559"/>
    </row>
    <row r="845" spans="1:16" s="82" customFormat="1" ht="12" customHeight="1" x14ac:dyDescent="0.25">
      <c r="A845" s="558" t="s">
        <v>1247</v>
      </c>
      <c r="B845" s="558"/>
      <c r="C845" s="558"/>
      <c r="D845" s="558"/>
      <c r="E845" s="558"/>
      <c r="F845" s="558"/>
      <c r="G845" s="550" t="s">
        <v>39</v>
      </c>
      <c r="H845" s="550"/>
      <c r="I845" s="278"/>
      <c r="J845" s="278"/>
      <c r="L845" s="550" t="s">
        <v>40</v>
      </c>
      <c r="M845" s="550"/>
    </row>
    <row r="846" spans="1:16" ht="19.5" customHeight="1" x14ac:dyDescent="0.15">
      <c r="A846" s="557" t="s">
        <v>14</v>
      </c>
      <c r="B846" s="557"/>
      <c r="C846" s="557"/>
      <c r="D846" s="557"/>
      <c r="E846" s="557"/>
      <c r="F846" s="194"/>
      <c r="G846" s="196"/>
      <c r="H846" s="291"/>
      <c r="I846" s="196"/>
      <c r="J846" s="196"/>
      <c r="K846" s="198"/>
      <c r="L846" s="196"/>
      <c r="M846" s="215"/>
    </row>
    <row r="847" spans="1:16" ht="19.5" customHeight="1" x14ac:dyDescent="0.15">
      <c r="A847" s="218" t="s">
        <v>586</v>
      </c>
      <c r="B847" s="218"/>
      <c r="C847" s="219"/>
      <c r="D847" s="220"/>
      <c r="E847" s="245" t="s">
        <v>587</v>
      </c>
      <c r="F847" s="218"/>
      <c r="G847" s="220" t="s">
        <v>1</v>
      </c>
      <c r="H847" s="290" t="s">
        <v>571</v>
      </c>
      <c r="I847" s="218" t="s">
        <v>237</v>
      </c>
      <c r="J847" s="218"/>
      <c r="K847" s="249"/>
      <c r="L847" s="221"/>
      <c r="M847" s="297" t="s">
        <v>607</v>
      </c>
    </row>
    <row r="848" spans="1:16" ht="6.75" customHeight="1" x14ac:dyDescent="0.15">
      <c r="A848" s="193"/>
      <c r="B848" s="194"/>
      <c r="C848" s="195"/>
      <c r="D848" s="196"/>
      <c r="E848" s="197"/>
      <c r="F848" s="197"/>
      <c r="G848" s="196"/>
      <c r="H848" s="283"/>
      <c r="I848" s="197"/>
      <c r="J848" s="197"/>
      <c r="K848" s="198"/>
      <c r="L848" s="197"/>
      <c r="M848" s="215"/>
    </row>
    <row r="849" spans="1:16" s="88" customFormat="1" ht="35.25" customHeight="1" thickBot="1" x14ac:dyDescent="0.3">
      <c r="A849" s="33" t="s">
        <v>2</v>
      </c>
      <c r="B849" s="9" t="s">
        <v>3</v>
      </c>
      <c r="C849" s="85" t="s">
        <v>4</v>
      </c>
      <c r="D849" s="9" t="s">
        <v>5</v>
      </c>
      <c r="E849" s="9" t="s">
        <v>6</v>
      </c>
      <c r="F849" s="9" t="s">
        <v>7</v>
      </c>
      <c r="G849" s="9" t="s">
        <v>8</v>
      </c>
      <c r="H849" s="9" t="s">
        <v>9</v>
      </c>
      <c r="I849" s="9" t="s">
        <v>22</v>
      </c>
      <c r="J849" s="9" t="s">
        <v>10</v>
      </c>
      <c r="K849" s="9" t="s">
        <v>11</v>
      </c>
      <c r="L849" s="222" t="s">
        <v>12</v>
      </c>
      <c r="M849" s="9" t="s">
        <v>13</v>
      </c>
    </row>
    <row r="850" spans="1:16" s="74" customFormat="1" ht="19.5" customHeight="1" x14ac:dyDescent="0.25">
      <c r="A850" s="551" t="s">
        <v>25</v>
      </c>
      <c r="B850" s="552"/>
      <c r="C850" s="552"/>
      <c r="D850" s="552"/>
      <c r="E850" s="552"/>
      <c r="F850" s="552"/>
      <c r="G850" s="552"/>
      <c r="H850" s="552"/>
      <c r="I850" s="552"/>
      <c r="J850" s="552"/>
      <c r="K850" s="553"/>
      <c r="L850" s="313">
        <f>SUM(L851:L854)</f>
        <v>12820</v>
      </c>
      <c r="M850" s="89"/>
    </row>
    <row r="851" spans="1:16" s="74" customFormat="1" ht="19.5" customHeight="1" x14ac:dyDescent="0.25">
      <c r="A851" s="157" t="s">
        <v>720</v>
      </c>
      <c r="B851" s="99">
        <v>3</v>
      </c>
      <c r="C851" s="100">
        <v>11</v>
      </c>
      <c r="D851" s="142">
        <v>130</v>
      </c>
      <c r="E851" s="102"/>
      <c r="F851" s="103" t="s">
        <v>680</v>
      </c>
      <c r="G851" s="104" t="s">
        <v>929</v>
      </c>
      <c r="H851" s="96" t="s">
        <v>785</v>
      </c>
      <c r="I851" s="105">
        <v>43533</v>
      </c>
      <c r="J851" s="105">
        <v>43533</v>
      </c>
      <c r="K851" s="108">
        <v>13294</v>
      </c>
      <c r="L851" s="247">
        <v>12820</v>
      </c>
      <c r="M851" s="103" t="s">
        <v>930</v>
      </c>
      <c r="P851" s="97"/>
    </row>
    <row r="852" spans="1:16" s="74" customFormat="1" ht="19.5" customHeight="1" x14ac:dyDescent="0.25">
      <c r="A852" s="157"/>
      <c r="B852" s="99"/>
      <c r="C852" s="100"/>
      <c r="D852" s="152"/>
      <c r="E852" s="108"/>
      <c r="F852" s="103"/>
      <c r="G852" s="150"/>
      <c r="H852" s="103"/>
      <c r="I852" s="145"/>
      <c r="J852" s="145"/>
      <c r="K852" s="108"/>
      <c r="L852" s="247"/>
      <c r="M852" s="103"/>
      <c r="P852" s="97"/>
    </row>
    <row r="853" spans="1:16" s="74" customFormat="1" ht="19.5" customHeight="1" x14ac:dyDescent="0.25">
      <c r="A853" s="157"/>
      <c r="B853" s="99"/>
      <c r="C853" s="100"/>
      <c r="D853" s="152"/>
      <c r="E853" s="108"/>
      <c r="F853" s="103"/>
      <c r="G853" s="150"/>
      <c r="H853" s="103"/>
      <c r="I853" s="145"/>
      <c r="J853" s="145"/>
      <c r="K853" s="108"/>
      <c r="L853" s="247"/>
      <c r="M853" s="103"/>
      <c r="P853" s="97"/>
    </row>
    <row r="854" spans="1:16" s="74" customFormat="1" ht="19.5" customHeight="1" x14ac:dyDescent="0.25">
      <c r="A854" s="157"/>
      <c r="B854" s="99"/>
      <c r="C854" s="100"/>
      <c r="D854" s="152"/>
      <c r="E854" s="108"/>
      <c r="F854" s="103"/>
      <c r="G854" s="144"/>
      <c r="H854" s="103"/>
      <c r="I854" s="145"/>
      <c r="J854" s="145"/>
      <c r="K854" s="108"/>
      <c r="L854" s="228"/>
      <c r="M854" s="103"/>
      <c r="P854" s="97"/>
    </row>
    <row r="855" spans="1:16" s="74" customFormat="1" ht="19.5" customHeight="1" x14ac:dyDescent="0.25">
      <c r="A855" s="554" t="s">
        <v>61</v>
      </c>
      <c r="B855" s="555"/>
      <c r="C855" s="555"/>
      <c r="D855" s="555"/>
      <c r="E855" s="555"/>
      <c r="F855" s="555"/>
      <c r="G855" s="555"/>
      <c r="H855" s="555"/>
      <c r="I855" s="555"/>
      <c r="J855" s="555"/>
      <c r="K855" s="556"/>
      <c r="L855" s="303">
        <f>L856+L857+L858</f>
        <v>0</v>
      </c>
      <c r="M855" s="89"/>
    </row>
    <row r="856" spans="1:16" s="93" customFormat="1" ht="19.5" customHeight="1" x14ac:dyDescent="0.25">
      <c r="A856" s="157"/>
      <c r="B856" s="69"/>
      <c r="C856" s="69"/>
      <c r="D856" s="69"/>
      <c r="E856" s="69"/>
      <c r="F856" s="69"/>
      <c r="G856" s="69"/>
      <c r="H856" s="69"/>
      <c r="I856" s="90"/>
      <c r="J856" s="90"/>
      <c r="K856" s="69"/>
      <c r="L856" s="247"/>
      <c r="M856" s="103"/>
    </row>
    <row r="857" spans="1:16" s="74" customFormat="1" ht="19.5" customHeight="1" x14ac:dyDescent="0.25">
      <c r="A857" s="227"/>
      <c r="B857" s="99"/>
      <c r="C857" s="100"/>
      <c r="D857" s="142"/>
      <c r="E857" s="102"/>
      <c r="F857" s="103"/>
      <c r="G857" s="104"/>
      <c r="H857" s="96"/>
      <c r="I857" s="105"/>
      <c r="J857" s="105"/>
      <c r="K857" s="108"/>
      <c r="L857" s="247"/>
      <c r="M857" s="103"/>
      <c r="P857" s="97"/>
    </row>
    <row r="858" spans="1:16" s="74" customFormat="1" ht="19.5" customHeight="1" x14ac:dyDescent="0.25">
      <c r="A858" s="227"/>
      <c r="B858" s="99"/>
      <c r="C858" s="100"/>
      <c r="D858" s="142"/>
      <c r="E858" s="102"/>
      <c r="F858" s="103"/>
      <c r="G858" s="104"/>
      <c r="H858" s="96"/>
      <c r="I858" s="105"/>
      <c r="J858" s="105"/>
      <c r="K858" s="108"/>
      <c r="L858" s="247"/>
      <c r="M858" s="103"/>
      <c r="P858" s="97"/>
    </row>
    <row r="859" spans="1:16" s="74" customFormat="1" ht="19.5" customHeight="1" x14ac:dyDescent="0.25">
      <c r="A859" s="227"/>
      <c r="B859" s="99"/>
      <c r="C859" s="100"/>
      <c r="D859" s="142"/>
      <c r="E859" s="102"/>
      <c r="F859" s="103"/>
      <c r="G859" s="104"/>
      <c r="H859" s="96"/>
      <c r="I859" s="105"/>
      <c r="J859" s="105"/>
      <c r="K859" s="108"/>
      <c r="L859" s="247"/>
      <c r="M859" s="103"/>
      <c r="P859" s="97"/>
    </row>
    <row r="860" spans="1:16" s="74" customFormat="1" ht="19.5" customHeight="1" thickBot="1" x14ac:dyDescent="0.3">
      <c r="A860" s="116" t="s">
        <v>34</v>
      </c>
      <c r="B860" s="113"/>
      <c r="C860" s="114"/>
      <c r="D860" s="115"/>
      <c r="E860" s="116"/>
      <c r="F860" s="117"/>
      <c r="G860" s="118"/>
      <c r="H860" s="117"/>
      <c r="I860" s="119"/>
      <c r="J860" s="119"/>
      <c r="K860" s="119"/>
      <c r="L860" s="229">
        <f>L850+L855</f>
        <v>12820</v>
      </c>
      <c r="M860" s="204"/>
    </row>
    <row r="861" spans="1:16" s="74" customFormat="1" ht="19.5" customHeight="1" x14ac:dyDescent="0.25">
      <c r="A861" s="276"/>
      <c r="B861" s="123"/>
      <c r="C861" s="124"/>
      <c r="D861" s="277"/>
      <c r="E861" s="276"/>
      <c r="F861" s="123"/>
      <c r="G861" s="276"/>
      <c r="H861" s="123"/>
      <c r="I861" s="277"/>
      <c r="J861" s="277"/>
      <c r="K861" s="277"/>
      <c r="L861" s="230"/>
      <c r="M861" s="205"/>
    </row>
    <row r="862" spans="1:16" s="82" customFormat="1" ht="19.5" customHeight="1" x14ac:dyDescent="0.25">
      <c r="A862" s="558" t="s">
        <v>18</v>
      </c>
      <c r="B862" s="558"/>
      <c r="C862" s="558"/>
      <c r="D862" s="558"/>
      <c r="E862" s="558"/>
      <c r="F862" s="558"/>
      <c r="G862" s="560" t="s">
        <v>19</v>
      </c>
      <c r="H862" s="560"/>
      <c r="I862" s="128"/>
      <c r="J862" s="128"/>
      <c r="K862" s="128"/>
      <c r="L862" s="550" t="s">
        <v>20</v>
      </c>
      <c r="M862" s="550"/>
    </row>
    <row r="863" spans="1:16" s="82" customFormat="1" ht="3.75" customHeight="1" x14ac:dyDescent="0.25">
      <c r="B863" s="83"/>
      <c r="C863" s="84"/>
      <c r="D863" s="502"/>
      <c r="E863" s="122"/>
      <c r="F863" s="130"/>
      <c r="G863" s="131"/>
      <c r="H863" s="130"/>
      <c r="K863" s="200"/>
      <c r="L863" s="231"/>
      <c r="M863" s="130"/>
    </row>
    <row r="864" spans="1:16" s="82" customFormat="1" ht="12" customHeight="1" x14ac:dyDescent="0.25">
      <c r="A864" s="558" t="s">
        <v>1246</v>
      </c>
      <c r="B864" s="558"/>
      <c r="C864" s="558"/>
      <c r="D864" s="558"/>
      <c r="E864" s="558"/>
      <c r="F864" s="558"/>
      <c r="G864" s="559" t="s">
        <v>36</v>
      </c>
      <c r="H864" s="559"/>
      <c r="I864" s="279"/>
      <c r="J864" s="279"/>
      <c r="L864" s="559" t="s">
        <v>37</v>
      </c>
      <c r="M864" s="559"/>
    </row>
    <row r="865" spans="1:13" s="82" customFormat="1" ht="15.75" customHeight="1" x14ac:dyDescent="0.25">
      <c r="A865" s="558" t="s">
        <v>1247</v>
      </c>
      <c r="B865" s="558"/>
      <c r="C865" s="558"/>
      <c r="D865" s="558"/>
      <c r="E865" s="558"/>
      <c r="F865" s="558"/>
      <c r="G865" s="550" t="s">
        <v>39</v>
      </c>
      <c r="H865" s="550"/>
      <c r="I865" s="278"/>
      <c r="J865" s="278"/>
      <c r="L865" s="550" t="s">
        <v>40</v>
      </c>
      <c r="M865" s="550"/>
    </row>
    <row r="866" spans="1:13" ht="19.5" customHeight="1" x14ac:dyDescent="0.15">
      <c r="A866" s="557" t="s">
        <v>14</v>
      </c>
      <c r="B866" s="557"/>
      <c r="C866" s="557"/>
      <c r="D866" s="557"/>
      <c r="E866" s="557"/>
      <c r="F866" s="194"/>
      <c r="G866" s="196"/>
      <c r="H866" s="291"/>
      <c r="I866" s="196"/>
      <c r="J866" s="196"/>
      <c r="K866" s="198"/>
      <c r="L866" s="196"/>
      <c r="M866" s="215"/>
    </row>
    <row r="867" spans="1:13" ht="19.5" customHeight="1" x14ac:dyDescent="0.15">
      <c r="A867" s="218" t="s">
        <v>588</v>
      </c>
      <c r="B867" s="218"/>
      <c r="C867" s="219"/>
      <c r="D867" s="220"/>
      <c r="E867" s="245" t="s">
        <v>566</v>
      </c>
      <c r="F867" s="218"/>
      <c r="G867" s="220" t="s">
        <v>239</v>
      </c>
      <c r="H867" s="290" t="s">
        <v>589</v>
      </c>
      <c r="I867" s="218" t="s">
        <v>240</v>
      </c>
      <c r="J867" s="218"/>
      <c r="K867" s="249"/>
      <c r="L867" s="221"/>
      <c r="M867" s="297" t="s">
        <v>241</v>
      </c>
    </row>
    <row r="868" spans="1:13" ht="7.5" customHeight="1" x14ac:dyDescent="0.15">
      <c r="A868" s="193"/>
      <c r="B868" s="194"/>
      <c r="C868" s="195"/>
      <c r="D868" s="196"/>
      <c r="E868" s="197"/>
      <c r="F868" s="197"/>
      <c r="G868" s="196"/>
      <c r="H868" s="283"/>
      <c r="I868" s="197"/>
      <c r="J868" s="197"/>
      <c r="K868" s="198"/>
      <c r="L868" s="197"/>
      <c r="M868" s="215"/>
    </row>
    <row r="869" spans="1:13" s="88" customFormat="1" ht="33" customHeight="1" thickBot="1" x14ac:dyDescent="0.3">
      <c r="A869" s="33" t="s">
        <v>2</v>
      </c>
      <c r="B869" s="9" t="s">
        <v>3</v>
      </c>
      <c r="C869" s="85" t="s">
        <v>4</v>
      </c>
      <c r="D869" s="9" t="s">
        <v>5</v>
      </c>
      <c r="E869" s="9" t="s">
        <v>6</v>
      </c>
      <c r="F869" s="9" t="s">
        <v>7</v>
      </c>
      <c r="G869" s="9" t="s">
        <v>8</v>
      </c>
      <c r="H869" s="9" t="s">
        <v>9</v>
      </c>
      <c r="I869" s="9" t="s">
        <v>22</v>
      </c>
      <c r="J869" s="9" t="s">
        <v>10</v>
      </c>
      <c r="K869" s="9" t="s">
        <v>11</v>
      </c>
      <c r="L869" s="222" t="s">
        <v>12</v>
      </c>
      <c r="M869" s="9" t="s">
        <v>13</v>
      </c>
    </row>
    <row r="870" spans="1:13" s="74" customFormat="1" ht="19.5" hidden="1" customHeight="1" x14ac:dyDescent="0.25">
      <c r="A870" s="551" t="s">
        <v>60</v>
      </c>
      <c r="B870" s="552"/>
      <c r="C870" s="552"/>
      <c r="D870" s="552"/>
      <c r="E870" s="552"/>
      <c r="F870" s="552"/>
      <c r="G870" s="552"/>
      <c r="H870" s="552"/>
      <c r="I870" s="552"/>
      <c r="J870" s="552"/>
      <c r="K870" s="553"/>
      <c r="L870" s="313">
        <f>SUM(L871:L884)</f>
        <v>34624.160000000003</v>
      </c>
      <c r="M870" s="89"/>
    </row>
    <row r="871" spans="1:13" s="93" customFormat="1" ht="19.5" hidden="1" customHeight="1" x14ac:dyDescent="0.25">
      <c r="A871" s="157" t="s">
        <v>720</v>
      </c>
      <c r="B871" s="69">
        <v>3</v>
      </c>
      <c r="C871" s="69">
        <v>1</v>
      </c>
      <c r="D871" s="69">
        <v>16</v>
      </c>
      <c r="E871" s="69"/>
      <c r="F871" s="69" t="s">
        <v>680</v>
      </c>
      <c r="G871" s="69" t="s">
        <v>752</v>
      </c>
      <c r="H871" s="69" t="s">
        <v>748</v>
      </c>
      <c r="I871" s="90">
        <v>43470</v>
      </c>
      <c r="J871" s="90">
        <v>43470</v>
      </c>
      <c r="K871" s="69">
        <v>373</v>
      </c>
      <c r="L871" s="247">
        <v>3200</v>
      </c>
      <c r="M871" s="103" t="s">
        <v>145</v>
      </c>
    </row>
    <row r="872" spans="1:13" s="93" customFormat="1" ht="19.5" hidden="1" customHeight="1" x14ac:dyDescent="0.25">
      <c r="A872" s="157" t="s">
        <v>720</v>
      </c>
      <c r="B872" s="69">
        <v>3</v>
      </c>
      <c r="C872" s="69">
        <v>5</v>
      </c>
      <c r="D872" s="69">
        <v>80</v>
      </c>
      <c r="E872" s="69"/>
      <c r="F872" s="69" t="s">
        <v>684</v>
      </c>
      <c r="G872" s="69" t="s">
        <v>865</v>
      </c>
      <c r="H872" s="69" t="s">
        <v>857</v>
      </c>
      <c r="I872" s="90">
        <v>43475</v>
      </c>
      <c r="J872" s="90">
        <v>43475</v>
      </c>
      <c r="K872" s="69" t="s">
        <v>866</v>
      </c>
      <c r="L872" s="247">
        <v>580</v>
      </c>
      <c r="M872" s="103" t="s">
        <v>145</v>
      </c>
    </row>
    <row r="873" spans="1:13" s="93" customFormat="1" ht="19.5" hidden="1" customHeight="1" x14ac:dyDescent="0.25">
      <c r="A873" s="157" t="s">
        <v>720</v>
      </c>
      <c r="B873" s="69">
        <v>3</v>
      </c>
      <c r="C873" s="69">
        <v>5</v>
      </c>
      <c r="D873" s="69">
        <v>88</v>
      </c>
      <c r="E873" s="69"/>
      <c r="F873" s="69" t="s">
        <v>684</v>
      </c>
      <c r="G873" s="69" t="s">
        <v>870</v>
      </c>
      <c r="H873" s="69" t="s">
        <v>857</v>
      </c>
      <c r="I873" s="90">
        <v>43469</v>
      </c>
      <c r="J873" s="90">
        <v>43469</v>
      </c>
      <c r="K873" s="69" t="s">
        <v>877</v>
      </c>
      <c r="L873" s="247">
        <v>1914</v>
      </c>
      <c r="M873" s="69" t="s">
        <v>145</v>
      </c>
    </row>
    <row r="874" spans="1:13" s="93" customFormat="1" ht="19.5" hidden="1" customHeight="1" x14ac:dyDescent="0.25">
      <c r="A874" s="157" t="s">
        <v>720</v>
      </c>
      <c r="B874" s="69">
        <v>3</v>
      </c>
      <c r="C874" s="69">
        <v>5</v>
      </c>
      <c r="D874" s="69">
        <v>116</v>
      </c>
      <c r="E874" s="69"/>
      <c r="F874" s="69" t="s">
        <v>684</v>
      </c>
      <c r="G874" s="69" t="s">
        <v>870</v>
      </c>
      <c r="H874" s="69" t="s">
        <v>857</v>
      </c>
      <c r="I874" s="90">
        <v>43475</v>
      </c>
      <c r="J874" s="90">
        <v>43475</v>
      </c>
      <c r="K874" s="69" t="s">
        <v>894</v>
      </c>
      <c r="L874" s="247">
        <v>1914</v>
      </c>
      <c r="M874" s="69" t="s">
        <v>145</v>
      </c>
    </row>
    <row r="875" spans="1:13" s="93" customFormat="1" ht="19.5" hidden="1" customHeight="1" x14ac:dyDescent="0.25">
      <c r="A875" s="157" t="s">
        <v>720</v>
      </c>
      <c r="B875" s="69">
        <v>3</v>
      </c>
      <c r="C875" s="69">
        <v>5</v>
      </c>
      <c r="D875" s="69">
        <v>108</v>
      </c>
      <c r="E875" s="69"/>
      <c r="F875" s="69" t="s">
        <v>680</v>
      </c>
      <c r="G875" s="69" t="s">
        <v>905</v>
      </c>
      <c r="H875" s="69" t="s">
        <v>748</v>
      </c>
      <c r="I875" s="90">
        <v>43474</v>
      </c>
      <c r="J875" s="90">
        <v>43474</v>
      </c>
      <c r="K875" s="69">
        <v>396</v>
      </c>
      <c r="L875" s="247">
        <v>6612</v>
      </c>
      <c r="M875" s="69" t="s">
        <v>145</v>
      </c>
    </row>
    <row r="876" spans="1:13" s="93" customFormat="1" ht="19.5" hidden="1" customHeight="1" x14ac:dyDescent="0.25">
      <c r="A876" s="157" t="s">
        <v>720</v>
      </c>
      <c r="B876" s="69">
        <v>3</v>
      </c>
      <c r="C876" s="69">
        <v>5</v>
      </c>
      <c r="D876" s="69">
        <v>112</v>
      </c>
      <c r="E876" s="69"/>
      <c r="F876" s="69" t="s">
        <v>680</v>
      </c>
      <c r="G876" s="69" t="s">
        <v>909</v>
      </c>
      <c r="H876" s="69" t="s">
        <v>748</v>
      </c>
      <c r="I876" s="90">
        <v>43474</v>
      </c>
      <c r="J876" s="90">
        <v>43474</v>
      </c>
      <c r="K876" s="69">
        <v>388</v>
      </c>
      <c r="L876" s="247">
        <v>3246.4</v>
      </c>
      <c r="M876" s="69" t="s">
        <v>145</v>
      </c>
    </row>
    <row r="877" spans="1:13" s="93" customFormat="1" ht="19.5" hidden="1" customHeight="1" x14ac:dyDescent="0.25">
      <c r="A877" s="157" t="s">
        <v>720</v>
      </c>
      <c r="B877" s="69">
        <v>3</v>
      </c>
      <c r="C877" s="69">
        <v>22</v>
      </c>
      <c r="D877" s="69">
        <v>184</v>
      </c>
      <c r="E877" s="69"/>
      <c r="F877" s="69" t="s">
        <v>684</v>
      </c>
      <c r="G877" s="69" t="s">
        <v>949</v>
      </c>
      <c r="H877" s="69" t="s">
        <v>857</v>
      </c>
      <c r="I877" s="90">
        <v>43536</v>
      </c>
      <c r="J877" s="90">
        <v>43536</v>
      </c>
      <c r="K877" s="69" t="s">
        <v>950</v>
      </c>
      <c r="L877" s="247">
        <v>464</v>
      </c>
      <c r="M877" s="69" t="s">
        <v>145</v>
      </c>
    </row>
    <row r="878" spans="1:13" s="93" customFormat="1" ht="19.5" hidden="1" customHeight="1" x14ac:dyDescent="0.25">
      <c r="A878" s="157" t="s">
        <v>720</v>
      </c>
      <c r="B878" s="69">
        <v>3</v>
      </c>
      <c r="C878" s="69">
        <v>22</v>
      </c>
      <c r="D878" s="69">
        <v>200</v>
      </c>
      <c r="E878" s="69"/>
      <c r="F878" s="69" t="s">
        <v>684</v>
      </c>
      <c r="G878" s="69" t="s">
        <v>981</v>
      </c>
      <c r="H878" s="69" t="s">
        <v>878</v>
      </c>
      <c r="I878" s="90">
        <v>43533</v>
      </c>
      <c r="J878" s="90">
        <v>43533</v>
      </c>
      <c r="K878" s="69" t="s">
        <v>982</v>
      </c>
      <c r="L878" s="247">
        <v>1972</v>
      </c>
      <c r="M878" s="69" t="s">
        <v>145</v>
      </c>
    </row>
    <row r="879" spans="1:13" s="93" customFormat="1" ht="19.5" hidden="1" customHeight="1" x14ac:dyDescent="0.25">
      <c r="A879" s="157" t="s">
        <v>720</v>
      </c>
      <c r="B879" s="69">
        <v>3</v>
      </c>
      <c r="C879" s="69">
        <v>22</v>
      </c>
      <c r="D879" s="69">
        <v>201</v>
      </c>
      <c r="E879" s="69"/>
      <c r="F879" s="69" t="s">
        <v>684</v>
      </c>
      <c r="G879" s="69" t="s">
        <v>983</v>
      </c>
      <c r="H879" s="69" t="s">
        <v>878</v>
      </c>
      <c r="I879" s="90">
        <v>43533</v>
      </c>
      <c r="J879" s="90">
        <v>43533</v>
      </c>
      <c r="K879" s="69" t="s">
        <v>984</v>
      </c>
      <c r="L879" s="247">
        <v>974.4</v>
      </c>
      <c r="M879" s="69" t="s">
        <v>145</v>
      </c>
    </row>
    <row r="880" spans="1:13" s="93" customFormat="1" ht="19.5" hidden="1" customHeight="1" x14ac:dyDescent="0.25">
      <c r="A880" s="157" t="s">
        <v>720</v>
      </c>
      <c r="B880" s="69">
        <v>3</v>
      </c>
      <c r="C880" s="69">
        <v>25</v>
      </c>
      <c r="D880" s="69">
        <v>213</v>
      </c>
      <c r="E880" s="69"/>
      <c r="F880" s="69" t="s">
        <v>680</v>
      </c>
      <c r="G880" s="69" t="s">
        <v>1001</v>
      </c>
      <c r="H880" s="69" t="s">
        <v>1002</v>
      </c>
      <c r="I880" s="90">
        <v>43536</v>
      </c>
      <c r="J880" s="90">
        <v>43536</v>
      </c>
      <c r="K880" s="69">
        <v>45</v>
      </c>
      <c r="L880" s="247">
        <v>1513.39</v>
      </c>
      <c r="M880" s="69" t="s">
        <v>145</v>
      </c>
    </row>
    <row r="881" spans="1:16" s="93" customFormat="1" ht="19.5" hidden="1" customHeight="1" x14ac:dyDescent="0.25">
      <c r="A881" s="157" t="s">
        <v>720</v>
      </c>
      <c r="B881" s="69">
        <v>3</v>
      </c>
      <c r="C881" s="69">
        <v>12</v>
      </c>
      <c r="D881" s="69">
        <v>135</v>
      </c>
      <c r="E881" s="69"/>
      <c r="F881" s="69" t="s">
        <v>680</v>
      </c>
      <c r="G881" s="69" t="s">
        <v>1021</v>
      </c>
      <c r="H881" s="69" t="s">
        <v>748</v>
      </c>
      <c r="I881" s="90">
        <v>43474</v>
      </c>
      <c r="J881" s="90">
        <v>43474</v>
      </c>
      <c r="K881" s="69">
        <v>381</v>
      </c>
      <c r="L881" s="247">
        <v>8607.2000000000007</v>
      </c>
      <c r="M881" s="69" t="s">
        <v>145</v>
      </c>
    </row>
    <row r="882" spans="1:16" s="93" customFormat="1" ht="19.5" hidden="1" customHeight="1" x14ac:dyDescent="0.25">
      <c r="A882" s="157" t="s">
        <v>720</v>
      </c>
      <c r="B882" s="69">
        <v>3</v>
      </c>
      <c r="C882" s="69">
        <v>12</v>
      </c>
      <c r="D882" s="69">
        <v>143</v>
      </c>
      <c r="E882" s="69"/>
      <c r="F882" s="69" t="s">
        <v>680</v>
      </c>
      <c r="G882" s="69" t="s">
        <v>1024</v>
      </c>
      <c r="H882" s="69" t="s">
        <v>748</v>
      </c>
      <c r="I882" s="90">
        <v>43474</v>
      </c>
      <c r="J882" s="90">
        <v>43474</v>
      </c>
      <c r="K882" s="69">
        <v>384</v>
      </c>
      <c r="L882" s="247">
        <v>1219.1600000000001</v>
      </c>
      <c r="M882" s="69" t="s">
        <v>145</v>
      </c>
    </row>
    <row r="883" spans="1:16" s="93" customFormat="1" ht="19.5" hidden="1" customHeight="1" x14ac:dyDescent="0.25">
      <c r="A883" s="157" t="s">
        <v>720</v>
      </c>
      <c r="B883" s="69">
        <v>3</v>
      </c>
      <c r="C883" s="69">
        <v>12</v>
      </c>
      <c r="D883" s="69">
        <v>149</v>
      </c>
      <c r="E883" s="69"/>
      <c r="F883" s="69" t="s">
        <v>684</v>
      </c>
      <c r="G883" s="69" t="s">
        <v>1032</v>
      </c>
      <c r="H883" s="69" t="s">
        <v>1028</v>
      </c>
      <c r="I883" s="90">
        <v>43510</v>
      </c>
      <c r="J883" s="90">
        <v>43510</v>
      </c>
      <c r="K883" s="69" t="s">
        <v>1033</v>
      </c>
      <c r="L883" s="247">
        <v>696</v>
      </c>
      <c r="M883" s="69" t="s">
        <v>145</v>
      </c>
    </row>
    <row r="884" spans="1:16" s="74" customFormat="1" ht="12.75" hidden="1" customHeight="1" x14ac:dyDescent="0.25">
      <c r="A884" s="564" t="s">
        <v>1252</v>
      </c>
      <c r="B884" s="565"/>
      <c r="C884" s="565"/>
      <c r="D884" s="565"/>
      <c r="E884" s="565"/>
      <c r="F884" s="565"/>
      <c r="G884" s="565"/>
      <c r="H884" s="565"/>
      <c r="I884" s="565"/>
      <c r="J884" s="565"/>
      <c r="K884" s="566"/>
      <c r="L884" s="334">
        <f>SUM(L885:L889)</f>
        <v>1711.61</v>
      </c>
      <c r="M884" s="89"/>
      <c r="P884" s="97"/>
    </row>
    <row r="885" spans="1:16" s="74" customFormat="1" ht="29.25" hidden="1" customHeight="1" x14ac:dyDescent="0.25">
      <c r="A885" s="69" t="s">
        <v>679</v>
      </c>
      <c r="B885" s="99">
        <v>5</v>
      </c>
      <c r="C885" s="100">
        <v>31</v>
      </c>
      <c r="D885" s="142" t="s">
        <v>1313</v>
      </c>
      <c r="E885" s="102"/>
      <c r="F885" s="103" t="s">
        <v>684</v>
      </c>
      <c r="G885" s="143" t="s">
        <v>1317</v>
      </c>
      <c r="H885" s="96" t="s">
        <v>1318</v>
      </c>
      <c r="I885" s="105">
        <v>43602</v>
      </c>
      <c r="J885" s="105">
        <v>43602</v>
      </c>
      <c r="K885" s="108">
        <v>15112</v>
      </c>
      <c r="L885" s="247">
        <v>192.01</v>
      </c>
      <c r="M885" s="103" t="s">
        <v>1319</v>
      </c>
      <c r="P885" s="97"/>
    </row>
    <row r="886" spans="1:16" s="74" customFormat="1" ht="33" hidden="1" customHeight="1" x14ac:dyDescent="0.25">
      <c r="A886" s="69" t="s">
        <v>720</v>
      </c>
      <c r="B886" s="99">
        <v>5</v>
      </c>
      <c r="C886" s="100">
        <v>30</v>
      </c>
      <c r="D886" s="142" t="s">
        <v>1431</v>
      </c>
      <c r="E886" s="102"/>
      <c r="F886" s="103" t="s">
        <v>684</v>
      </c>
      <c r="G886" s="143" t="s">
        <v>1434</v>
      </c>
      <c r="H886" s="96" t="s">
        <v>1255</v>
      </c>
      <c r="I886" s="105">
        <v>43565</v>
      </c>
      <c r="J886" s="105">
        <v>43565</v>
      </c>
      <c r="K886" s="108" t="s">
        <v>1435</v>
      </c>
      <c r="L886" s="247">
        <v>208.8</v>
      </c>
      <c r="M886" s="103" t="s">
        <v>1127</v>
      </c>
      <c r="N886" s="472">
        <f>320+380+80</f>
        <v>780</v>
      </c>
      <c r="O886" s="266">
        <f>N886*1.16</f>
        <v>904.8</v>
      </c>
      <c r="P886" s="97"/>
    </row>
    <row r="887" spans="1:16" s="74" customFormat="1" ht="23.25" hidden="1" customHeight="1" x14ac:dyDescent="0.25">
      <c r="A887" s="69" t="s">
        <v>720</v>
      </c>
      <c r="B887" s="99">
        <v>5</v>
      </c>
      <c r="C887" s="100">
        <v>30</v>
      </c>
      <c r="D887" s="142" t="s">
        <v>1431</v>
      </c>
      <c r="E887" s="102"/>
      <c r="F887" s="103" t="s">
        <v>680</v>
      </c>
      <c r="G887" s="143" t="s">
        <v>1436</v>
      </c>
      <c r="H887" s="96" t="s">
        <v>1255</v>
      </c>
      <c r="I887" s="105">
        <v>43565</v>
      </c>
      <c r="J887" s="105">
        <v>43565</v>
      </c>
      <c r="K887" s="108" t="s">
        <v>1435</v>
      </c>
      <c r="L887" s="247">
        <v>904.8</v>
      </c>
      <c r="M887" s="103" t="s">
        <v>1127</v>
      </c>
      <c r="O887" s="266">
        <f>L886+O886</f>
        <v>1113.5999999999999</v>
      </c>
      <c r="P887" s="97"/>
    </row>
    <row r="888" spans="1:16" s="74" customFormat="1" ht="30.75" hidden="1" customHeight="1" x14ac:dyDescent="0.25">
      <c r="A888" s="69" t="s">
        <v>720</v>
      </c>
      <c r="B888" s="99">
        <v>5</v>
      </c>
      <c r="C888" s="100">
        <v>30</v>
      </c>
      <c r="D888" s="142" t="s">
        <v>1431</v>
      </c>
      <c r="E888" s="102"/>
      <c r="F888" s="103" t="s">
        <v>684</v>
      </c>
      <c r="G888" s="143" t="s">
        <v>1446</v>
      </c>
      <c r="H888" s="96" t="s">
        <v>1255</v>
      </c>
      <c r="I888" s="105">
        <v>43565</v>
      </c>
      <c r="J888" s="105">
        <v>43565</v>
      </c>
      <c r="K888" s="108" t="s">
        <v>1447</v>
      </c>
      <c r="L888" s="247">
        <v>406</v>
      </c>
      <c r="M888" s="103" t="s">
        <v>1127</v>
      </c>
      <c r="P888" s="97"/>
    </row>
    <row r="889" spans="1:16" s="74" customFormat="1" ht="12.75" hidden="1" customHeight="1" x14ac:dyDescent="0.25">
      <c r="A889" s="69"/>
      <c r="B889" s="99"/>
      <c r="C889" s="100"/>
      <c r="D889" s="142"/>
      <c r="E889" s="102"/>
      <c r="F889" s="103"/>
      <c r="G889" s="143"/>
      <c r="H889" s="96"/>
      <c r="I889" s="105"/>
      <c r="J889" s="105"/>
      <c r="K889" s="108"/>
      <c r="L889" s="247"/>
      <c r="M889" s="103"/>
      <c r="P889" s="97"/>
    </row>
    <row r="890" spans="1:16" s="74" customFormat="1" ht="12.75" hidden="1" customHeight="1" x14ac:dyDescent="0.25">
      <c r="A890" s="69"/>
      <c r="B890" s="99"/>
      <c r="C890" s="100"/>
      <c r="D890" s="142"/>
      <c r="E890" s="102"/>
      <c r="F890" s="103"/>
      <c r="G890" s="143"/>
      <c r="H890" s="96"/>
      <c r="I890" s="105"/>
      <c r="J890" s="105"/>
      <c r="K890" s="108"/>
      <c r="L890" s="247"/>
      <c r="M890" s="103"/>
      <c r="P890" s="97"/>
    </row>
    <row r="891" spans="1:16" s="74" customFormat="1" ht="12.75" hidden="1" customHeight="1" x14ac:dyDescent="0.25">
      <c r="A891" s="69"/>
      <c r="B891" s="99"/>
      <c r="C891" s="100"/>
      <c r="D891" s="142"/>
      <c r="E891" s="102"/>
      <c r="F891" s="103"/>
      <c r="G891" s="143"/>
      <c r="H891" s="96"/>
      <c r="I891" s="105"/>
      <c r="J891" s="105"/>
      <c r="K891" s="108"/>
      <c r="L891" s="247"/>
      <c r="M891" s="103"/>
      <c r="P891" s="97"/>
    </row>
    <row r="892" spans="1:16" s="74" customFormat="1" ht="12.75" hidden="1" customHeight="1" x14ac:dyDescent="0.25">
      <c r="A892" s="69"/>
      <c r="B892" s="99"/>
      <c r="C892" s="100"/>
      <c r="D892" s="142"/>
      <c r="E892" s="102"/>
      <c r="F892" s="103"/>
      <c r="G892" s="143"/>
      <c r="H892" s="96"/>
      <c r="I892" s="105"/>
      <c r="J892" s="105"/>
      <c r="K892" s="108"/>
      <c r="L892" s="247"/>
      <c r="M892" s="103"/>
      <c r="P892" s="97"/>
    </row>
    <row r="893" spans="1:16" s="93" customFormat="1" ht="19.5" hidden="1" customHeight="1" thickBot="1" x14ac:dyDescent="0.3">
      <c r="A893" s="157"/>
      <c r="B893" s="69"/>
      <c r="C893" s="69"/>
      <c r="D893" s="69"/>
      <c r="E893" s="69"/>
      <c r="F893" s="69"/>
      <c r="G893" s="69"/>
      <c r="H893" s="69"/>
      <c r="I893" s="90"/>
      <c r="J893" s="90"/>
      <c r="K893" s="69"/>
      <c r="L893" s="247"/>
      <c r="M893" s="69"/>
    </row>
    <row r="894" spans="1:16" s="74" customFormat="1" ht="19.5" customHeight="1" x14ac:dyDescent="0.25">
      <c r="A894" s="551" t="s">
        <v>640</v>
      </c>
      <c r="B894" s="552"/>
      <c r="C894" s="552"/>
      <c r="D894" s="552"/>
      <c r="E894" s="552"/>
      <c r="F894" s="552"/>
      <c r="G894" s="552"/>
      <c r="H894" s="552"/>
      <c r="I894" s="552"/>
      <c r="J894" s="552"/>
      <c r="K894" s="553"/>
      <c r="L894" s="313">
        <f>SUM(L895:L906)</f>
        <v>1591</v>
      </c>
      <c r="M894" s="89"/>
    </row>
    <row r="895" spans="1:16" s="93" customFormat="1" ht="36" customHeight="1" x14ac:dyDescent="0.25">
      <c r="A895" s="157" t="s">
        <v>720</v>
      </c>
      <c r="B895" s="69">
        <v>6</v>
      </c>
      <c r="C895" s="69">
        <v>8</v>
      </c>
      <c r="D895" s="69" t="s">
        <v>1492</v>
      </c>
      <c r="E895" s="69"/>
      <c r="F895" s="69" t="s">
        <v>680</v>
      </c>
      <c r="G895" s="69" t="s">
        <v>1503</v>
      </c>
      <c r="H895" s="69" t="s">
        <v>1504</v>
      </c>
      <c r="I895" s="90">
        <v>43540</v>
      </c>
      <c r="J895" s="90">
        <v>43540</v>
      </c>
      <c r="K895" s="69">
        <v>61</v>
      </c>
      <c r="L895" s="247">
        <v>1591</v>
      </c>
      <c r="M895" s="69" t="s">
        <v>1127</v>
      </c>
      <c r="N895" s="515"/>
    </row>
    <row r="896" spans="1:16" s="74" customFormat="1" ht="19.5" customHeight="1" x14ac:dyDescent="0.25">
      <c r="A896" s="69"/>
      <c r="B896" s="69"/>
      <c r="C896" s="69"/>
      <c r="D896" s="152"/>
      <c r="E896" s="108"/>
      <c r="F896" s="103"/>
      <c r="G896" s="144"/>
      <c r="H896" s="103"/>
      <c r="I896" s="145"/>
      <c r="J896" s="145"/>
      <c r="K896" s="108"/>
      <c r="L896" s="244"/>
      <c r="M896" s="103"/>
      <c r="P896" s="97"/>
    </row>
    <row r="897" spans="1:16" s="528" customFormat="1" ht="19.5" hidden="1" customHeight="1" x14ac:dyDescent="0.25">
      <c r="A897" s="522"/>
      <c r="B897" s="522"/>
      <c r="C897" s="522"/>
      <c r="D897" s="523"/>
      <c r="E897" s="524"/>
      <c r="F897" s="522"/>
      <c r="G897" s="525"/>
      <c r="H897" s="522"/>
      <c r="I897" s="526"/>
      <c r="J897" s="526"/>
      <c r="K897" s="524"/>
      <c r="L897" s="527"/>
      <c r="M897" s="522"/>
      <c r="P897" s="529"/>
    </row>
    <row r="898" spans="1:16" s="528" customFormat="1" ht="19.5" hidden="1" customHeight="1" x14ac:dyDescent="0.25">
      <c r="A898" s="522"/>
      <c r="B898" s="522"/>
      <c r="C898" s="522"/>
      <c r="D898" s="523"/>
      <c r="E898" s="524"/>
      <c r="F898" s="522"/>
      <c r="G898" s="525"/>
      <c r="H898" s="522"/>
      <c r="I898" s="526"/>
      <c r="J898" s="526"/>
      <c r="K898" s="524"/>
      <c r="L898" s="527"/>
      <c r="M898" s="522"/>
      <c r="P898" s="529"/>
    </row>
    <row r="899" spans="1:16" s="528" customFormat="1" ht="19.5" hidden="1" customHeight="1" x14ac:dyDescent="0.25">
      <c r="A899" s="522"/>
      <c r="B899" s="530"/>
      <c r="C899" s="523"/>
      <c r="D899" s="523"/>
      <c r="E899" s="524"/>
      <c r="F899" s="522"/>
      <c r="G899" s="531"/>
      <c r="H899" s="522"/>
      <c r="I899" s="532"/>
      <c r="J899" s="532"/>
      <c r="K899" s="523"/>
      <c r="L899" s="527"/>
      <c r="M899" s="522"/>
      <c r="P899" s="529"/>
    </row>
    <row r="900" spans="1:16" s="528" customFormat="1" ht="19.5" hidden="1" customHeight="1" x14ac:dyDescent="0.25">
      <c r="A900" s="522"/>
      <c r="B900" s="530"/>
      <c r="C900" s="523"/>
      <c r="D900" s="523"/>
      <c r="E900" s="524"/>
      <c r="F900" s="522"/>
      <c r="G900" s="525"/>
      <c r="H900" s="522"/>
      <c r="I900" s="526"/>
      <c r="J900" s="526"/>
      <c r="K900" s="523"/>
      <c r="L900" s="527"/>
      <c r="M900" s="522"/>
      <c r="P900" s="529"/>
    </row>
    <row r="901" spans="1:16" s="528" customFormat="1" ht="19.5" hidden="1" customHeight="1" x14ac:dyDescent="0.25">
      <c r="A901" s="522"/>
      <c r="B901" s="530"/>
      <c r="C901" s="523"/>
      <c r="D901" s="523"/>
      <c r="E901" s="524"/>
      <c r="F901" s="522"/>
      <c r="G901" s="525"/>
      <c r="H901" s="522"/>
      <c r="I901" s="526"/>
      <c r="J901" s="526"/>
      <c r="K901" s="523"/>
      <c r="L901" s="527"/>
      <c r="M901" s="522"/>
      <c r="P901" s="529"/>
    </row>
    <row r="902" spans="1:16" s="528" customFormat="1" ht="19.5" hidden="1" customHeight="1" x14ac:dyDescent="0.25">
      <c r="A902" s="522"/>
      <c r="B902" s="530"/>
      <c r="C902" s="523"/>
      <c r="D902" s="523"/>
      <c r="E902" s="524"/>
      <c r="F902" s="522"/>
      <c r="G902" s="525"/>
      <c r="H902" s="522"/>
      <c r="I902" s="526"/>
      <c r="J902" s="526"/>
      <c r="K902" s="523"/>
      <c r="L902" s="527"/>
      <c r="M902" s="522"/>
      <c r="P902" s="529"/>
    </row>
    <row r="903" spans="1:16" s="528" customFormat="1" ht="19.5" hidden="1" customHeight="1" x14ac:dyDescent="0.25">
      <c r="A903" s="522"/>
      <c r="B903" s="530"/>
      <c r="C903" s="523"/>
      <c r="D903" s="523"/>
      <c r="E903" s="524"/>
      <c r="F903" s="522"/>
      <c r="G903" s="525"/>
      <c r="H903" s="522"/>
      <c r="I903" s="526"/>
      <c r="J903" s="526"/>
      <c r="K903" s="523"/>
      <c r="L903" s="527"/>
      <c r="M903" s="522"/>
      <c r="P903" s="529"/>
    </row>
    <row r="904" spans="1:16" s="528" customFormat="1" ht="19.5" hidden="1" customHeight="1" x14ac:dyDescent="0.25">
      <c r="A904" s="522"/>
      <c r="B904" s="530"/>
      <c r="C904" s="523"/>
      <c r="D904" s="523"/>
      <c r="E904" s="524"/>
      <c r="F904" s="522"/>
      <c r="G904" s="525"/>
      <c r="H904" s="522"/>
      <c r="I904" s="526"/>
      <c r="J904" s="526"/>
      <c r="K904" s="523"/>
      <c r="L904" s="527"/>
      <c r="M904" s="522"/>
      <c r="P904" s="529"/>
    </row>
    <row r="905" spans="1:16" s="528" customFormat="1" ht="19.5" hidden="1" customHeight="1" x14ac:dyDescent="0.25">
      <c r="A905" s="522"/>
      <c r="B905" s="530"/>
      <c r="C905" s="523"/>
      <c r="D905" s="523"/>
      <c r="E905" s="524"/>
      <c r="F905" s="522"/>
      <c r="G905" s="525"/>
      <c r="H905" s="522"/>
      <c r="I905" s="526"/>
      <c r="J905" s="526"/>
      <c r="K905" s="523"/>
      <c r="L905" s="527"/>
      <c r="M905" s="522"/>
      <c r="P905" s="529"/>
    </row>
    <row r="906" spans="1:16" s="528" customFormat="1" ht="19.5" hidden="1" customHeight="1" thickBot="1" x14ac:dyDescent="0.3">
      <c r="A906" s="522"/>
      <c r="B906" s="530"/>
      <c r="C906" s="523"/>
      <c r="D906" s="523"/>
      <c r="E906" s="524"/>
      <c r="F906" s="522"/>
      <c r="G906" s="525"/>
      <c r="H906" s="522"/>
      <c r="I906" s="526"/>
      <c r="J906" s="526"/>
      <c r="K906" s="523"/>
      <c r="L906" s="527"/>
      <c r="M906" s="522"/>
      <c r="P906" s="529"/>
    </row>
    <row r="907" spans="1:16" s="528" customFormat="1" ht="19.5" hidden="1" customHeight="1" x14ac:dyDescent="0.25">
      <c r="A907" s="586"/>
      <c r="B907" s="587"/>
      <c r="C907" s="587"/>
      <c r="D907" s="587"/>
      <c r="E907" s="587"/>
      <c r="F907" s="587"/>
      <c r="G907" s="587"/>
      <c r="H907" s="587"/>
      <c r="I907" s="587"/>
      <c r="J907" s="587"/>
      <c r="K907" s="588"/>
      <c r="L907" s="533">
        <f>SUM(L908:L909)</f>
        <v>0</v>
      </c>
      <c r="M907" s="534"/>
    </row>
    <row r="908" spans="1:16" s="528" customFormat="1" ht="19.5" hidden="1" customHeight="1" x14ac:dyDescent="0.25">
      <c r="A908" s="525"/>
      <c r="B908" s="530"/>
      <c r="C908" s="523"/>
      <c r="D908" s="535"/>
      <c r="E908" s="536"/>
      <c r="F908" s="522"/>
      <c r="G908" s="537"/>
      <c r="H908" s="538"/>
      <c r="I908" s="532"/>
      <c r="J908" s="532"/>
      <c r="K908" s="524"/>
      <c r="L908" s="527"/>
      <c r="M908" s="522"/>
      <c r="P908" s="529"/>
    </row>
    <row r="909" spans="1:16" s="528" customFormat="1" ht="19.5" hidden="1" customHeight="1" thickBot="1" x14ac:dyDescent="0.3">
      <c r="A909" s="525"/>
      <c r="B909" s="530"/>
      <c r="C909" s="523"/>
      <c r="D909" s="535"/>
      <c r="E909" s="536"/>
      <c r="F909" s="522"/>
      <c r="G909" s="531"/>
      <c r="H909" s="538"/>
      <c r="I909" s="532"/>
      <c r="J909" s="532"/>
      <c r="K909" s="524"/>
      <c r="L909" s="527"/>
      <c r="M909" s="522"/>
      <c r="P909" s="529"/>
    </row>
    <row r="910" spans="1:16" s="528" customFormat="1" ht="19.5" hidden="1" customHeight="1" x14ac:dyDescent="0.25">
      <c r="A910" s="586"/>
      <c r="B910" s="587"/>
      <c r="C910" s="587"/>
      <c r="D910" s="587"/>
      <c r="E910" s="587"/>
      <c r="F910" s="587"/>
      <c r="G910" s="587"/>
      <c r="H910" s="587"/>
      <c r="I910" s="587"/>
      <c r="J910" s="587"/>
      <c r="K910" s="588"/>
      <c r="L910" s="533">
        <f>SUM(L911:L916)</f>
        <v>0</v>
      </c>
      <c r="M910" s="534"/>
    </row>
    <row r="911" spans="1:16" s="528" customFormat="1" ht="19.5" hidden="1" customHeight="1" x14ac:dyDescent="0.25">
      <c r="A911" s="522"/>
      <c r="B911" s="530"/>
      <c r="C911" s="523"/>
      <c r="D911" s="535"/>
      <c r="E911" s="536"/>
      <c r="F911" s="522"/>
      <c r="G911" s="531"/>
      <c r="H911" s="538"/>
      <c r="I911" s="532"/>
      <c r="J911" s="532"/>
      <c r="K911" s="524"/>
      <c r="L911" s="527"/>
      <c r="M911" s="522"/>
      <c r="P911" s="529"/>
    </row>
    <row r="912" spans="1:16" s="528" customFormat="1" ht="19.5" hidden="1" customHeight="1" x14ac:dyDescent="0.25">
      <c r="A912" s="522"/>
      <c r="B912" s="530"/>
      <c r="C912" s="523"/>
      <c r="D912" s="535"/>
      <c r="E912" s="536"/>
      <c r="F912" s="522"/>
      <c r="G912" s="531"/>
      <c r="H912" s="538"/>
      <c r="I912" s="532"/>
      <c r="J912" s="532"/>
      <c r="K912" s="524"/>
      <c r="L912" s="527"/>
      <c r="M912" s="522"/>
      <c r="P912" s="529"/>
    </row>
    <row r="913" spans="1:16" s="528" customFormat="1" ht="19.5" hidden="1" customHeight="1" x14ac:dyDescent="0.25">
      <c r="A913" s="522"/>
      <c r="B913" s="530"/>
      <c r="C913" s="523"/>
      <c r="D913" s="535"/>
      <c r="E913" s="536"/>
      <c r="F913" s="522"/>
      <c r="G913" s="537"/>
      <c r="H913" s="538"/>
      <c r="I913" s="532"/>
      <c r="J913" s="532"/>
      <c r="K913" s="524"/>
      <c r="L913" s="527"/>
      <c r="M913" s="522"/>
      <c r="P913" s="529"/>
    </row>
    <row r="914" spans="1:16" s="528" customFormat="1" ht="19.5" hidden="1" customHeight="1" x14ac:dyDescent="0.25">
      <c r="A914" s="522"/>
      <c r="B914" s="530"/>
      <c r="C914" s="523"/>
      <c r="D914" s="535"/>
      <c r="E914" s="536"/>
      <c r="F914" s="522"/>
      <c r="G914" s="537"/>
      <c r="H914" s="538"/>
      <c r="I914" s="532"/>
      <c r="J914" s="532"/>
      <c r="K914" s="524"/>
      <c r="L914" s="527"/>
      <c r="M914" s="522"/>
      <c r="P914" s="529"/>
    </row>
    <row r="915" spans="1:16" s="528" customFormat="1" ht="19.5" hidden="1" customHeight="1" x14ac:dyDescent="0.25">
      <c r="A915" s="522"/>
      <c r="B915" s="530"/>
      <c r="C915" s="523"/>
      <c r="D915" s="535"/>
      <c r="E915" s="536"/>
      <c r="F915" s="522"/>
      <c r="G915" s="537"/>
      <c r="H915" s="538"/>
      <c r="I915" s="532"/>
      <c r="J915" s="532"/>
      <c r="K915" s="524"/>
      <c r="L915" s="527"/>
      <c r="M915" s="522"/>
      <c r="P915" s="529"/>
    </row>
    <row r="916" spans="1:16" s="528" customFormat="1" ht="19.5" hidden="1" customHeight="1" thickBot="1" x14ac:dyDescent="0.3">
      <c r="A916" s="522"/>
      <c r="B916" s="530"/>
      <c r="C916" s="523"/>
      <c r="D916" s="535"/>
      <c r="E916" s="536"/>
      <c r="F916" s="522"/>
      <c r="G916" s="537"/>
      <c r="H916" s="538"/>
      <c r="I916" s="532"/>
      <c r="J916" s="532"/>
      <c r="K916" s="524"/>
      <c r="L916" s="527"/>
      <c r="M916" s="522"/>
      <c r="P916" s="529"/>
    </row>
    <row r="917" spans="1:16" s="528" customFormat="1" ht="19.5" hidden="1" customHeight="1" x14ac:dyDescent="0.25">
      <c r="A917" s="586"/>
      <c r="B917" s="587"/>
      <c r="C917" s="587"/>
      <c r="D917" s="587"/>
      <c r="E917" s="587"/>
      <c r="F917" s="587"/>
      <c r="G917" s="587"/>
      <c r="H917" s="587"/>
      <c r="I917" s="587"/>
      <c r="J917" s="587"/>
      <c r="K917" s="588"/>
      <c r="L917" s="533">
        <f>SUM(L918:L924)</f>
        <v>0</v>
      </c>
      <c r="M917" s="534"/>
    </row>
    <row r="918" spans="1:16" s="528" customFormat="1" ht="19.5" hidden="1" customHeight="1" x14ac:dyDescent="0.25">
      <c r="A918" s="522"/>
      <c r="B918" s="530"/>
      <c r="C918" s="523"/>
      <c r="D918" s="535"/>
      <c r="E918" s="536"/>
      <c r="F918" s="522"/>
      <c r="G918" s="531"/>
      <c r="H918" s="538"/>
      <c r="I918" s="532"/>
      <c r="J918" s="532"/>
      <c r="K918" s="524"/>
      <c r="L918" s="527"/>
      <c r="M918" s="522"/>
      <c r="P918" s="529"/>
    </row>
    <row r="919" spans="1:16" s="528" customFormat="1" ht="19.5" hidden="1" customHeight="1" x14ac:dyDescent="0.25">
      <c r="A919" s="522"/>
      <c r="B919" s="530"/>
      <c r="C919" s="523"/>
      <c r="D919" s="535"/>
      <c r="E919" s="536"/>
      <c r="F919" s="522"/>
      <c r="G919" s="531"/>
      <c r="H919" s="538"/>
      <c r="I919" s="532"/>
      <c r="J919" s="532"/>
      <c r="K919" s="524"/>
      <c r="L919" s="527"/>
      <c r="M919" s="522"/>
      <c r="P919" s="529"/>
    </row>
    <row r="920" spans="1:16" s="528" customFormat="1" ht="19.5" hidden="1" customHeight="1" x14ac:dyDescent="0.25">
      <c r="A920" s="522"/>
      <c r="B920" s="530"/>
      <c r="C920" s="523"/>
      <c r="D920" s="535"/>
      <c r="E920" s="536"/>
      <c r="F920" s="522"/>
      <c r="G920" s="531"/>
      <c r="H920" s="538"/>
      <c r="I920" s="532"/>
      <c r="J920" s="532"/>
      <c r="K920" s="524"/>
      <c r="L920" s="527"/>
      <c r="M920" s="522"/>
      <c r="P920" s="529"/>
    </row>
    <row r="921" spans="1:16" s="528" customFormat="1" ht="19.5" hidden="1" customHeight="1" x14ac:dyDescent="0.25">
      <c r="A921" s="522"/>
      <c r="B921" s="530"/>
      <c r="C921" s="523"/>
      <c r="D921" s="535"/>
      <c r="E921" s="536"/>
      <c r="F921" s="522"/>
      <c r="G921" s="531"/>
      <c r="H921" s="538"/>
      <c r="I921" s="532"/>
      <c r="J921" s="532"/>
      <c r="K921" s="524"/>
      <c r="L921" s="527"/>
      <c r="M921" s="522"/>
      <c r="P921" s="529"/>
    </row>
    <row r="922" spans="1:16" s="528" customFormat="1" ht="19.5" hidden="1" customHeight="1" x14ac:dyDescent="0.25">
      <c r="A922" s="522"/>
      <c r="B922" s="530"/>
      <c r="C922" s="523"/>
      <c r="D922" s="535"/>
      <c r="E922" s="536"/>
      <c r="F922" s="522"/>
      <c r="G922" s="531"/>
      <c r="H922" s="538"/>
      <c r="I922" s="532"/>
      <c r="J922" s="532"/>
      <c r="K922" s="524"/>
      <c r="L922" s="527"/>
      <c r="M922" s="522"/>
      <c r="P922" s="529"/>
    </row>
    <row r="923" spans="1:16" s="528" customFormat="1" ht="19.5" hidden="1" customHeight="1" x14ac:dyDescent="0.25">
      <c r="A923" s="522"/>
      <c r="B923" s="530"/>
      <c r="C923" s="523"/>
      <c r="D923" s="535"/>
      <c r="E923" s="536"/>
      <c r="F923" s="522"/>
      <c r="G923" s="531"/>
      <c r="H923" s="538"/>
      <c r="I923" s="532"/>
      <c r="J923" s="532"/>
      <c r="K923" s="524"/>
      <c r="L923" s="527"/>
      <c r="M923" s="522"/>
      <c r="P923" s="529"/>
    </row>
    <row r="924" spans="1:16" s="528" customFormat="1" ht="19.5" hidden="1" customHeight="1" thickBot="1" x14ac:dyDescent="0.3">
      <c r="A924" s="522"/>
      <c r="B924" s="530"/>
      <c r="C924" s="523"/>
      <c r="D924" s="535"/>
      <c r="E924" s="536"/>
      <c r="F924" s="522"/>
      <c r="G924" s="531"/>
      <c r="H924" s="538"/>
      <c r="I924" s="532"/>
      <c r="J924" s="532"/>
      <c r="K924" s="524"/>
      <c r="L924" s="527"/>
      <c r="M924" s="522"/>
      <c r="P924" s="529"/>
    </row>
    <row r="925" spans="1:16" s="528" customFormat="1" ht="19.5" hidden="1" customHeight="1" x14ac:dyDescent="0.25">
      <c r="A925" s="586"/>
      <c r="B925" s="587"/>
      <c r="C925" s="587"/>
      <c r="D925" s="587"/>
      <c r="E925" s="587"/>
      <c r="F925" s="587"/>
      <c r="G925" s="587"/>
      <c r="H925" s="587"/>
      <c r="I925" s="587"/>
      <c r="J925" s="587"/>
      <c r="K925" s="588"/>
      <c r="L925" s="533">
        <f>SUM(L926:L935)</f>
        <v>0</v>
      </c>
      <c r="M925" s="534"/>
      <c r="P925" s="529"/>
    </row>
    <row r="926" spans="1:16" s="528" customFormat="1" ht="19.5" hidden="1" customHeight="1" x14ac:dyDescent="0.25">
      <c r="A926" s="522"/>
      <c r="B926" s="530"/>
      <c r="C926" s="523"/>
      <c r="D926" s="535"/>
      <c r="E926" s="536"/>
      <c r="F926" s="522"/>
      <c r="G926" s="531"/>
      <c r="H926" s="538"/>
      <c r="I926" s="532"/>
      <c r="J926" s="532"/>
      <c r="K926" s="524"/>
      <c r="L926" s="527"/>
      <c r="M926" s="522"/>
      <c r="P926" s="529"/>
    </row>
    <row r="927" spans="1:16" s="528" customFormat="1" ht="19.5" hidden="1" customHeight="1" x14ac:dyDescent="0.25">
      <c r="A927" s="522"/>
      <c r="B927" s="530"/>
      <c r="C927" s="523"/>
      <c r="D927" s="535"/>
      <c r="E927" s="536"/>
      <c r="F927" s="522"/>
      <c r="G927" s="531"/>
      <c r="H927" s="538"/>
      <c r="I927" s="532"/>
      <c r="J927" s="532"/>
      <c r="K927" s="524"/>
      <c r="L927" s="527"/>
      <c r="M927" s="522"/>
      <c r="P927" s="529"/>
    </row>
    <row r="928" spans="1:16" s="528" customFormat="1" ht="19.5" hidden="1" customHeight="1" x14ac:dyDescent="0.25">
      <c r="A928" s="522"/>
      <c r="B928" s="530"/>
      <c r="C928" s="523"/>
      <c r="D928" s="535"/>
      <c r="E928" s="536"/>
      <c r="F928" s="522"/>
      <c r="G928" s="531"/>
      <c r="H928" s="538"/>
      <c r="I928" s="532"/>
      <c r="J928" s="532"/>
      <c r="K928" s="524"/>
      <c r="L928" s="527"/>
      <c r="M928" s="522"/>
      <c r="P928" s="529"/>
    </row>
    <row r="929" spans="1:16" s="528" customFormat="1" ht="19.5" hidden="1" customHeight="1" x14ac:dyDescent="0.25">
      <c r="A929" s="522"/>
      <c r="B929" s="530"/>
      <c r="C929" s="523"/>
      <c r="D929" s="535"/>
      <c r="E929" s="536"/>
      <c r="F929" s="522"/>
      <c r="G929" s="531"/>
      <c r="H929" s="538"/>
      <c r="I929" s="532"/>
      <c r="J929" s="532"/>
      <c r="K929" s="524"/>
      <c r="L929" s="527"/>
      <c r="M929" s="522"/>
      <c r="P929" s="529"/>
    </row>
    <row r="930" spans="1:16" s="528" customFormat="1" ht="19.5" hidden="1" customHeight="1" x14ac:dyDescent="0.25">
      <c r="A930" s="522"/>
      <c r="B930" s="530"/>
      <c r="C930" s="523"/>
      <c r="D930" s="535"/>
      <c r="E930" s="536"/>
      <c r="F930" s="522"/>
      <c r="G930" s="531"/>
      <c r="H930" s="538"/>
      <c r="I930" s="532"/>
      <c r="J930" s="532"/>
      <c r="K930" s="524"/>
      <c r="L930" s="527"/>
      <c r="M930" s="522"/>
      <c r="P930" s="529"/>
    </row>
    <row r="931" spans="1:16" s="528" customFormat="1" ht="19.5" hidden="1" customHeight="1" x14ac:dyDescent="0.25">
      <c r="A931" s="522"/>
      <c r="B931" s="530"/>
      <c r="C931" s="523"/>
      <c r="D931" s="535"/>
      <c r="E931" s="536"/>
      <c r="F931" s="522"/>
      <c r="G931" s="531"/>
      <c r="H931" s="538"/>
      <c r="I931" s="532"/>
      <c r="J931" s="532"/>
      <c r="K931" s="524"/>
      <c r="L931" s="527"/>
      <c r="M931" s="522"/>
      <c r="P931" s="529"/>
    </row>
    <row r="932" spans="1:16" s="528" customFormat="1" ht="19.5" hidden="1" customHeight="1" x14ac:dyDescent="0.25">
      <c r="A932" s="522"/>
      <c r="B932" s="530"/>
      <c r="C932" s="523"/>
      <c r="D932" s="535"/>
      <c r="E932" s="536"/>
      <c r="F932" s="522"/>
      <c r="G932" s="531"/>
      <c r="H932" s="538"/>
      <c r="I932" s="532"/>
      <c r="J932" s="532"/>
      <c r="K932" s="524"/>
      <c r="L932" s="527"/>
      <c r="M932" s="522"/>
      <c r="P932" s="529"/>
    </row>
    <row r="933" spans="1:16" s="528" customFormat="1" ht="19.5" hidden="1" customHeight="1" x14ac:dyDescent="0.25">
      <c r="A933" s="522"/>
      <c r="B933" s="530"/>
      <c r="C933" s="523"/>
      <c r="D933" s="535"/>
      <c r="E933" s="536"/>
      <c r="F933" s="522"/>
      <c r="G933" s="531"/>
      <c r="H933" s="538"/>
      <c r="I933" s="532"/>
      <c r="J933" s="532"/>
      <c r="K933" s="524"/>
      <c r="L933" s="527"/>
      <c r="M933" s="522"/>
      <c r="P933" s="529"/>
    </row>
    <row r="934" spans="1:16" s="528" customFormat="1" ht="19.5" hidden="1" customHeight="1" x14ac:dyDescent="0.25">
      <c r="A934" s="522"/>
      <c r="B934" s="530"/>
      <c r="C934" s="523"/>
      <c r="D934" s="535"/>
      <c r="E934" s="536"/>
      <c r="F934" s="522"/>
      <c r="G934" s="531"/>
      <c r="H934" s="538"/>
      <c r="I934" s="532"/>
      <c r="J934" s="532"/>
      <c r="K934" s="524"/>
      <c r="L934" s="527"/>
      <c r="M934" s="522"/>
      <c r="P934" s="529"/>
    </row>
    <row r="935" spans="1:16" s="528" customFormat="1" ht="19.5" hidden="1" customHeight="1" thickBot="1" x14ac:dyDescent="0.3">
      <c r="A935" s="522"/>
      <c r="B935" s="530"/>
      <c r="C935" s="523"/>
      <c r="D935" s="523"/>
      <c r="E935" s="524"/>
      <c r="F935" s="522"/>
      <c r="G935" s="525"/>
      <c r="H935" s="522"/>
      <c r="I935" s="526"/>
      <c r="J935" s="526"/>
      <c r="K935" s="524"/>
      <c r="L935" s="527"/>
      <c r="M935" s="522"/>
      <c r="P935" s="529"/>
    </row>
    <row r="936" spans="1:16" s="528" customFormat="1" ht="19.5" hidden="1" customHeight="1" x14ac:dyDescent="0.25">
      <c r="A936" s="586"/>
      <c r="B936" s="587"/>
      <c r="C936" s="587"/>
      <c r="D936" s="587"/>
      <c r="E936" s="587"/>
      <c r="F936" s="587"/>
      <c r="G936" s="587"/>
      <c r="H936" s="587"/>
      <c r="I936" s="587"/>
      <c r="J936" s="587"/>
      <c r="K936" s="588"/>
      <c r="L936" s="533">
        <f>SUM(L937:L938)</f>
        <v>0</v>
      </c>
      <c r="M936" s="534"/>
      <c r="P936" s="529"/>
    </row>
    <row r="937" spans="1:16" s="528" customFormat="1" ht="19.5" hidden="1" customHeight="1" x14ac:dyDescent="0.25">
      <c r="A937" s="522"/>
      <c r="B937" s="530"/>
      <c r="C937" s="523"/>
      <c r="D937" s="523"/>
      <c r="E937" s="524"/>
      <c r="F937" s="522"/>
      <c r="G937" s="525"/>
      <c r="H937" s="522"/>
      <c r="I937" s="526"/>
      <c r="J937" s="526"/>
      <c r="K937" s="524"/>
      <c r="L937" s="527"/>
      <c r="M937" s="522"/>
      <c r="P937" s="529"/>
    </row>
    <row r="938" spans="1:16" s="528" customFormat="1" ht="19.5" hidden="1" customHeight="1" thickBot="1" x14ac:dyDescent="0.3">
      <c r="A938" s="522"/>
      <c r="B938" s="530"/>
      <c r="C938" s="523"/>
      <c r="D938" s="523"/>
      <c r="E938" s="524"/>
      <c r="F938" s="522"/>
      <c r="G938" s="525"/>
      <c r="H938" s="522"/>
      <c r="I938" s="526"/>
      <c r="J938" s="526"/>
      <c r="K938" s="524"/>
      <c r="L938" s="527"/>
      <c r="M938" s="522"/>
      <c r="P938" s="529"/>
    </row>
    <row r="939" spans="1:16" s="528" customFormat="1" ht="19.5" hidden="1" customHeight="1" x14ac:dyDescent="0.25">
      <c r="A939" s="586"/>
      <c r="B939" s="587"/>
      <c r="C939" s="587"/>
      <c r="D939" s="587"/>
      <c r="E939" s="587"/>
      <c r="F939" s="587"/>
      <c r="G939" s="587"/>
      <c r="H939" s="587"/>
      <c r="I939" s="587"/>
      <c r="J939" s="587"/>
      <c r="K939" s="588"/>
      <c r="L939" s="533">
        <f>SUM(L940:L941)</f>
        <v>0</v>
      </c>
      <c r="M939" s="534"/>
      <c r="P939" s="529"/>
    </row>
    <row r="940" spans="1:16" s="528" customFormat="1" ht="19.5" hidden="1" customHeight="1" x14ac:dyDescent="0.25">
      <c r="A940" s="522"/>
      <c r="B940" s="530"/>
      <c r="C940" s="523"/>
      <c r="D940" s="523"/>
      <c r="E940" s="524"/>
      <c r="F940" s="522"/>
      <c r="G940" s="525"/>
      <c r="H940" s="522"/>
      <c r="I940" s="526"/>
      <c r="J940" s="526"/>
      <c r="K940" s="524"/>
      <c r="L940" s="527"/>
      <c r="M940" s="522"/>
      <c r="P940" s="529"/>
    </row>
    <row r="941" spans="1:16" s="528" customFormat="1" ht="19.5" hidden="1" customHeight="1" thickBot="1" x14ac:dyDescent="0.3">
      <c r="A941" s="522"/>
      <c r="B941" s="530"/>
      <c r="C941" s="523"/>
      <c r="D941" s="523"/>
      <c r="E941" s="524"/>
      <c r="F941" s="522"/>
      <c r="G941" s="525"/>
      <c r="H941" s="522"/>
      <c r="I941" s="526"/>
      <c r="J941" s="526"/>
      <c r="K941" s="524"/>
      <c r="L941" s="527"/>
      <c r="M941" s="522"/>
      <c r="P941" s="529"/>
    </row>
    <row r="942" spans="1:16" s="528" customFormat="1" ht="19.5" hidden="1" customHeight="1" x14ac:dyDescent="0.25">
      <c r="A942" s="586"/>
      <c r="B942" s="587"/>
      <c r="C942" s="587"/>
      <c r="D942" s="587"/>
      <c r="E942" s="587"/>
      <c r="F942" s="587"/>
      <c r="G942" s="587"/>
      <c r="H942" s="587"/>
      <c r="I942" s="587"/>
      <c r="J942" s="587"/>
      <c r="K942" s="588"/>
      <c r="L942" s="533">
        <f>SUM(L943:L946)</f>
        <v>0</v>
      </c>
      <c r="M942" s="534"/>
      <c r="P942" s="529"/>
    </row>
    <row r="943" spans="1:16" s="528" customFormat="1" ht="19.5" hidden="1" customHeight="1" x14ac:dyDescent="0.25">
      <c r="A943" s="522"/>
      <c r="B943" s="523"/>
      <c r="C943" s="523"/>
      <c r="D943" s="523"/>
      <c r="E943" s="524"/>
      <c r="F943" s="522"/>
      <c r="G943" s="525"/>
      <c r="H943" s="522"/>
      <c r="I943" s="526"/>
      <c r="J943" s="526"/>
      <c r="K943" s="524"/>
      <c r="L943" s="527"/>
      <c r="M943" s="522"/>
      <c r="P943" s="529"/>
    </row>
    <row r="944" spans="1:16" s="528" customFormat="1" ht="19.5" hidden="1" customHeight="1" x14ac:dyDescent="0.25">
      <c r="A944" s="522"/>
      <c r="B944" s="523"/>
      <c r="C944" s="523"/>
      <c r="D944" s="523"/>
      <c r="E944" s="524"/>
      <c r="F944" s="522"/>
      <c r="G944" s="525"/>
      <c r="H944" s="522"/>
      <c r="I944" s="526"/>
      <c r="J944" s="526"/>
      <c r="K944" s="524"/>
      <c r="L944" s="527"/>
      <c r="M944" s="522"/>
      <c r="P944" s="529"/>
    </row>
    <row r="945" spans="1:16" s="528" customFormat="1" ht="19.5" hidden="1" customHeight="1" x14ac:dyDescent="0.25">
      <c r="A945" s="522"/>
      <c r="B945" s="523"/>
      <c r="C945" s="523"/>
      <c r="D945" s="523"/>
      <c r="E945" s="524"/>
      <c r="F945" s="522"/>
      <c r="G945" s="525"/>
      <c r="H945" s="522"/>
      <c r="I945" s="526"/>
      <c r="J945" s="526"/>
      <c r="K945" s="524"/>
      <c r="L945" s="527"/>
      <c r="M945" s="522"/>
      <c r="P945" s="529"/>
    </row>
    <row r="946" spans="1:16" s="528" customFormat="1" ht="19.5" hidden="1" customHeight="1" thickBot="1" x14ac:dyDescent="0.3">
      <c r="A946" s="522"/>
      <c r="B946" s="523"/>
      <c r="C946" s="523"/>
      <c r="D946" s="523"/>
      <c r="E946" s="524"/>
      <c r="F946" s="522"/>
      <c r="G946" s="539"/>
      <c r="H946" s="522"/>
      <c r="I946" s="526"/>
      <c r="J946" s="526"/>
      <c r="K946" s="524"/>
      <c r="L946" s="527"/>
      <c r="M946" s="522"/>
      <c r="P946" s="529"/>
    </row>
    <row r="947" spans="1:16" s="528" customFormat="1" ht="19.5" hidden="1" customHeight="1" x14ac:dyDescent="0.25">
      <c r="A947" s="586"/>
      <c r="B947" s="587"/>
      <c r="C947" s="587"/>
      <c r="D947" s="587"/>
      <c r="E947" s="587"/>
      <c r="F947" s="587"/>
      <c r="G947" s="587"/>
      <c r="H947" s="587"/>
      <c r="I947" s="587"/>
      <c r="J947" s="587"/>
      <c r="K947" s="588"/>
      <c r="L947" s="533">
        <f>SUM(L948:L951)</f>
        <v>0</v>
      </c>
      <c r="M947" s="534"/>
      <c r="P947" s="529"/>
    </row>
    <row r="948" spans="1:16" s="528" customFormat="1" ht="19.5" hidden="1" customHeight="1" x14ac:dyDescent="0.25">
      <c r="A948" s="522"/>
      <c r="B948" s="523"/>
      <c r="C948" s="523"/>
      <c r="D948" s="523"/>
      <c r="E948" s="524"/>
      <c r="F948" s="522"/>
      <c r="G948" s="539"/>
      <c r="H948" s="522"/>
      <c r="I948" s="526"/>
      <c r="J948" s="526"/>
      <c r="K948" s="524"/>
      <c r="L948" s="527"/>
      <c r="M948" s="522"/>
      <c r="P948" s="529"/>
    </row>
    <row r="949" spans="1:16" s="528" customFormat="1" ht="19.5" hidden="1" customHeight="1" x14ac:dyDescent="0.25">
      <c r="A949" s="522"/>
      <c r="B949" s="523"/>
      <c r="C949" s="523"/>
      <c r="D949" s="523"/>
      <c r="E949" s="524"/>
      <c r="F949" s="522"/>
      <c r="G949" s="525"/>
      <c r="H949" s="522"/>
      <c r="I949" s="526"/>
      <c r="J949" s="526"/>
      <c r="K949" s="524"/>
      <c r="L949" s="527"/>
      <c r="M949" s="522"/>
      <c r="P949" s="529"/>
    </row>
    <row r="950" spans="1:16" s="528" customFormat="1" ht="19.5" hidden="1" customHeight="1" x14ac:dyDescent="0.25">
      <c r="A950" s="522"/>
      <c r="B950" s="523"/>
      <c r="C950" s="523"/>
      <c r="D950" s="523"/>
      <c r="E950" s="524"/>
      <c r="F950" s="522"/>
      <c r="G950" s="525"/>
      <c r="H950" s="522"/>
      <c r="I950" s="526"/>
      <c r="J950" s="526"/>
      <c r="K950" s="524"/>
      <c r="L950" s="527"/>
      <c r="M950" s="522"/>
      <c r="P950" s="529"/>
    </row>
    <row r="951" spans="1:16" s="528" customFormat="1" ht="19.5" hidden="1" customHeight="1" thickBot="1" x14ac:dyDescent="0.3">
      <c r="A951" s="522"/>
      <c r="B951" s="523"/>
      <c r="C951" s="523"/>
      <c r="D951" s="523"/>
      <c r="E951" s="524"/>
      <c r="F951" s="522"/>
      <c r="G951" s="525"/>
      <c r="H951" s="522"/>
      <c r="I951" s="526"/>
      <c r="J951" s="526"/>
      <c r="K951" s="524"/>
      <c r="L951" s="527"/>
      <c r="M951" s="522"/>
      <c r="P951" s="529"/>
    </row>
    <row r="952" spans="1:16" s="528" customFormat="1" ht="19.5" hidden="1" customHeight="1" x14ac:dyDescent="0.25">
      <c r="A952" s="586"/>
      <c r="B952" s="587"/>
      <c r="C952" s="587"/>
      <c r="D952" s="587"/>
      <c r="E952" s="587"/>
      <c r="F952" s="587"/>
      <c r="G952" s="587"/>
      <c r="H952" s="587"/>
      <c r="I952" s="587"/>
      <c r="J952" s="587"/>
      <c r="K952" s="588"/>
      <c r="L952" s="533">
        <f>SUM(L953:L961)</f>
        <v>0</v>
      </c>
      <c r="M952" s="534"/>
      <c r="P952" s="529"/>
    </row>
    <row r="953" spans="1:16" s="528" customFormat="1" ht="19.5" hidden="1" customHeight="1" x14ac:dyDescent="0.25">
      <c r="A953" s="522"/>
      <c r="B953" s="523"/>
      <c r="C953" s="523"/>
      <c r="D953" s="523"/>
      <c r="E953" s="524"/>
      <c r="F953" s="522"/>
      <c r="G953" s="539"/>
      <c r="H953" s="522"/>
      <c r="I953" s="526"/>
      <c r="J953" s="526"/>
      <c r="K953" s="524"/>
      <c r="L953" s="527"/>
      <c r="M953" s="522"/>
      <c r="P953" s="529"/>
    </row>
    <row r="954" spans="1:16" s="528" customFormat="1" ht="19.5" hidden="1" customHeight="1" x14ac:dyDescent="0.25">
      <c r="A954" s="522"/>
      <c r="B954" s="523"/>
      <c r="C954" s="523"/>
      <c r="D954" s="523"/>
      <c r="E954" s="524"/>
      <c r="F954" s="522"/>
      <c r="G954" s="539"/>
      <c r="H954" s="522"/>
      <c r="I954" s="526"/>
      <c r="J954" s="526"/>
      <c r="K954" s="524"/>
      <c r="L954" s="527"/>
      <c r="M954" s="522"/>
      <c r="P954" s="529"/>
    </row>
    <row r="955" spans="1:16" s="528" customFormat="1" ht="19.5" hidden="1" customHeight="1" x14ac:dyDescent="0.25">
      <c r="A955" s="522"/>
      <c r="B955" s="523"/>
      <c r="C955" s="523"/>
      <c r="D955" s="523"/>
      <c r="E955" s="524"/>
      <c r="F955" s="522"/>
      <c r="G955" s="539"/>
      <c r="H955" s="522"/>
      <c r="I955" s="526"/>
      <c r="J955" s="526"/>
      <c r="K955" s="524"/>
      <c r="L955" s="527"/>
      <c r="M955" s="522"/>
      <c r="P955" s="529"/>
    </row>
    <row r="956" spans="1:16" s="528" customFormat="1" ht="19.5" hidden="1" customHeight="1" x14ac:dyDescent="0.25">
      <c r="A956" s="522"/>
      <c r="B956" s="523"/>
      <c r="C956" s="523"/>
      <c r="D956" s="523"/>
      <c r="E956" s="524"/>
      <c r="F956" s="522"/>
      <c r="G956" s="539"/>
      <c r="H956" s="522"/>
      <c r="I956" s="526"/>
      <c r="J956" s="526"/>
      <c r="K956" s="524"/>
      <c r="L956" s="527"/>
      <c r="M956" s="522"/>
      <c r="P956" s="529"/>
    </row>
    <row r="957" spans="1:16" s="528" customFormat="1" ht="19.5" hidden="1" customHeight="1" x14ac:dyDescent="0.25">
      <c r="A957" s="522"/>
      <c r="B957" s="523"/>
      <c r="C957" s="523"/>
      <c r="D957" s="523"/>
      <c r="E957" s="524"/>
      <c r="F957" s="522"/>
      <c r="G957" s="525"/>
      <c r="H957" s="522"/>
      <c r="I957" s="526"/>
      <c r="J957" s="526"/>
      <c r="K957" s="524"/>
      <c r="L957" s="527"/>
      <c r="M957" s="522"/>
      <c r="P957" s="529"/>
    </row>
    <row r="958" spans="1:16" s="528" customFormat="1" ht="19.5" hidden="1" customHeight="1" x14ac:dyDescent="0.25">
      <c r="A958" s="522"/>
      <c r="B958" s="523"/>
      <c r="C958" s="523"/>
      <c r="D958" s="523"/>
      <c r="E958" s="524"/>
      <c r="F958" s="522"/>
      <c r="G958" s="539"/>
      <c r="H958" s="522"/>
      <c r="I958" s="526"/>
      <c r="J958" s="526"/>
      <c r="K958" s="524"/>
      <c r="L958" s="527"/>
      <c r="M958" s="522"/>
      <c r="P958" s="529"/>
    </row>
    <row r="959" spans="1:16" s="74" customFormat="1" ht="19.5" customHeight="1" x14ac:dyDescent="0.25">
      <c r="A959" s="69"/>
      <c r="B959" s="152"/>
      <c r="C959" s="100"/>
      <c r="D959" s="152"/>
      <c r="E959" s="108"/>
      <c r="F959" s="103"/>
      <c r="G959" s="144"/>
      <c r="H959" s="103"/>
      <c r="I959" s="145"/>
      <c r="J959" s="145"/>
      <c r="K959" s="108"/>
      <c r="L959" s="247"/>
      <c r="M959" s="103"/>
      <c r="P959" s="97"/>
    </row>
    <row r="960" spans="1:16" s="74" customFormat="1" ht="19.5" customHeight="1" x14ac:dyDescent="0.25">
      <c r="A960" s="69"/>
      <c r="B960" s="152"/>
      <c r="C960" s="100"/>
      <c r="D960" s="152"/>
      <c r="E960" s="108"/>
      <c r="F960" s="103"/>
      <c r="G960" s="150"/>
      <c r="H960" s="103"/>
      <c r="I960" s="145"/>
      <c r="J960" s="145"/>
      <c r="K960" s="108"/>
      <c r="L960" s="247"/>
      <c r="M960" s="103"/>
      <c r="P960" s="97"/>
    </row>
    <row r="961" spans="1:16" s="74" customFormat="1" ht="19.5" customHeight="1" x14ac:dyDescent="0.25">
      <c r="A961" s="69"/>
      <c r="B961" s="152"/>
      <c r="C961" s="100"/>
      <c r="D961" s="152"/>
      <c r="E961" s="108"/>
      <c r="F961" s="103"/>
      <c r="G961" s="150"/>
      <c r="H961" s="103"/>
      <c r="I961" s="145"/>
      <c r="J961" s="145"/>
      <c r="K961" s="108"/>
      <c r="L961" s="247"/>
      <c r="M961" s="103"/>
      <c r="P961" s="97"/>
    </row>
    <row r="962" spans="1:16" s="74" customFormat="1" ht="19.5" customHeight="1" thickBot="1" x14ac:dyDescent="0.3">
      <c r="A962" s="116" t="s">
        <v>34</v>
      </c>
      <c r="B962" s="113"/>
      <c r="C962" s="114"/>
      <c r="D962" s="115"/>
      <c r="E962" s="116"/>
      <c r="F962" s="117"/>
      <c r="G962" s="118"/>
      <c r="H962" s="117"/>
      <c r="I962" s="119"/>
      <c r="J962" s="119"/>
      <c r="K962" s="119"/>
      <c r="L962" s="229">
        <f>L870+L885+L894+L907+L910+L917+L925+L936+L939+L942+L947+L952</f>
        <v>36407.170000000006</v>
      </c>
      <c r="M962" s="204"/>
    </row>
    <row r="963" spans="1:16" s="74" customFormat="1" ht="19.5" customHeight="1" x14ac:dyDescent="0.25">
      <c r="A963" s="276"/>
      <c r="B963" s="123"/>
      <c r="C963" s="124"/>
      <c r="D963" s="277"/>
      <c r="E963" s="276"/>
      <c r="F963" s="123"/>
      <c r="G963" s="276"/>
      <c r="H963" s="123"/>
      <c r="I963" s="277"/>
      <c r="J963" s="277"/>
      <c r="K963" s="277"/>
      <c r="L963" s="230"/>
      <c r="M963" s="205"/>
    </row>
    <row r="964" spans="1:16" s="82" customFormat="1" ht="19.5" customHeight="1" x14ac:dyDescent="0.25">
      <c r="A964" s="558" t="s">
        <v>18</v>
      </c>
      <c r="B964" s="558"/>
      <c r="C964" s="558"/>
      <c r="D964" s="558"/>
      <c r="E964" s="558"/>
      <c r="F964" s="558"/>
      <c r="G964" s="560" t="s">
        <v>19</v>
      </c>
      <c r="H964" s="560"/>
      <c r="I964" s="128"/>
      <c r="J964" s="128"/>
      <c r="K964" s="128"/>
      <c r="L964" s="550" t="s">
        <v>20</v>
      </c>
      <c r="M964" s="550"/>
    </row>
    <row r="965" spans="1:16" s="82" customFormat="1" ht="6" customHeight="1" x14ac:dyDescent="0.25">
      <c r="B965" s="83"/>
      <c r="C965" s="84"/>
      <c r="D965" s="502"/>
      <c r="E965" s="122"/>
      <c r="F965" s="130"/>
      <c r="G965" s="131"/>
      <c r="H965" s="130"/>
      <c r="K965" s="200"/>
      <c r="L965" s="231"/>
      <c r="M965" s="130"/>
    </row>
    <row r="966" spans="1:16" s="82" customFormat="1" ht="12" customHeight="1" x14ac:dyDescent="0.25">
      <c r="A966" s="558" t="s">
        <v>1246</v>
      </c>
      <c r="B966" s="558"/>
      <c r="C966" s="558"/>
      <c r="D966" s="558"/>
      <c r="E966" s="558"/>
      <c r="F966" s="558"/>
      <c r="G966" s="559" t="s">
        <v>36</v>
      </c>
      <c r="H966" s="559"/>
      <c r="I966" s="279"/>
      <c r="J966" s="279"/>
      <c r="L966" s="559" t="s">
        <v>37</v>
      </c>
      <c r="M966" s="559"/>
    </row>
    <row r="967" spans="1:16" s="82" customFormat="1" ht="12.75" customHeight="1" x14ac:dyDescent="0.25">
      <c r="A967" s="558" t="s">
        <v>1247</v>
      </c>
      <c r="B967" s="558"/>
      <c r="C967" s="558"/>
      <c r="D967" s="558"/>
      <c r="E967" s="558"/>
      <c r="F967" s="558"/>
      <c r="G967" s="550" t="s">
        <v>39</v>
      </c>
      <c r="H967" s="550"/>
      <c r="I967" s="278"/>
      <c r="J967" s="278"/>
      <c r="L967" s="550" t="s">
        <v>40</v>
      </c>
      <c r="M967" s="550"/>
    </row>
    <row r="968" spans="1:16" ht="19.5" customHeight="1" x14ac:dyDescent="0.15"/>
    <row r="969" spans="1:16" ht="19.5" customHeight="1" x14ac:dyDescent="0.15">
      <c r="A969" s="557" t="s">
        <v>14</v>
      </c>
      <c r="B969" s="557"/>
      <c r="C969" s="557"/>
      <c r="D969" s="557"/>
      <c r="E969" s="557"/>
      <c r="F969" s="194"/>
      <c r="G969" s="196"/>
      <c r="H969" s="291"/>
      <c r="I969" s="196"/>
      <c r="J969" s="196"/>
      <c r="K969" s="198"/>
      <c r="L969" s="196"/>
      <c r="M969" s="215"/>
    </row>
    <row r="970" spans="1:16" ht="19.5" customHeight="1" x14ac:dyDescent="0.15">
      <c r="A970" s="254" t="s">
        <v>608</v>
      </c>
      <c r="B970" s="254"/>
      <c r="C970" s="255"/>
      <c r="D970" s="256"/>
      <c r="E970" s="245" t="s">
        <v>590</v>
      </c>
      <c r="F970" s="254"/>
      <c r="G970" s="256" t="s">
        <v>50</v>
      </c>
      <c r="H970" s="295" t="s">
        <v>46</v>
      </c>
      <c r="I970" s="248" t="s">
        <v>142</v>
      </c>
      <c r="J970" s="254"/>
      <c r="K970" s="249"/>
      <c r="L970" s="260"/>
      <c r="M970" s="301" t="s">
        <v>143</v>
      </c>
    </row>
    <row r="971" spans="1:16" ht="19.5" customHeight="1" x14ac:dyDescent="0.15">
      <c r="A971" s="193"/>
      <c r="B971" s="194"/>
      <c r="C971" s="195"/>
      <c r="D971" s="196"/>
      <c r="E971" s="197"/>
      <c r="F971" s="197"/>
      <c r="G971" s="196"/>
      <c r="H971" s="283"/>
      <c r="I971" s="197"/>
      <c r="J971" s="197"/>
      <c r="K971" s="198"/>
      <c r="L971" s="197"/>
      <c r="M971" s="215"/>
    </row>
    <row r="972" spans="1:16" s="88" customFormat="1" ht="43.5" customHeight="1" x14ac:dyDescent="0.25">
      <c r="A972" s="33" t="s">
        <v>2</v>
      </c>
      <c r="B972" s="9" t="s">
        <v>3</v>
      </c>
      <c r="C972" s="85" t="s">
        <v>4</v>
      </c>
      <c r="D972" s="9" t="s">
        <v>5</v>
      </c>
      <c r="E972" s="9" t="s">
        <v>6</v>
      </c>
      <c r="F972" s="9" t="s">
        <v>7</v>
      </c>
      <c r="G972" s="9" t="s">
        <v>8</v>
      </c>
      <c r="H972" s="9" t="s">
        <v>9</v>
      </c>
      <c r="I972" s="9" t="s">
        <v>22</v>
      </c>
      <c r="J972" s="9" t="s">
        <v>10</v>
      </c>
      <c r="K972" s="9" t="s">
        <v>11</v>
      </c>
      <c r="L972" s="222" t="s">
        <v>12</v>
      </c>
      <c r="M972" s="9" t="s">
        <v>13</v>
      </c>
    </row>
    <row r="973" spans="1:16" s="74" customFormat="1" ht="19.5" hidden="1" customHeight="1" thickBot="1" x14ac:dyDescent="0.3">
      <c r="A973" s="551" t="s">
        <v>25</v>
      </c>
      <c r="B973" s="552"/>
      <c r="C973" s="552"/>
      <c r="D973" s="552"/>
      <c r="E973" s="552"/>
      <c r="F973" s="552"/>
      <c r="G973" s="552"/>
      <c r="H973" s="552"/>
      <c r="I973" s="552"/>
      <c r="J973" s="552"/>
      <c r="K973" s="553"/>
      <c r="L973" s="335">
        <f>SUM(L974:L976)</f>
        <v>1506</v>
      </c>
      <c r="M973" s="96"/>
      <c r="P973" s="97"/>
    </row>
    <row r="974" spans="1:16" s="74" customFormat="1" ht="30" hidden="1" customHeight="1" x14ac:dyDescent="0.25">
      <c r="A974" s="69" t="s">
        <v>720</v>
      </c>
      <c r="B974" s="99">
        <v>3</v>
      </c>
      <c r="C974" s="100">
        <v>5</v>
      </c>
      <c r="D974" s="142">
        <v>122</v>
      </c>
      <c r="E974" s="102"/>
      <c r="F974" s="103" t="s">
        <v>680</v>
      </c>
      <c r="G974" s="143" t="s">
        <v>917</v>
      </c>
      <c r="H974" s="96" t="s">
        <v>785</v>
      </c>
      <c r="I974" s="105">
        <v>43475</v>
      </c>
      <c r="J974" s="105">
        <v>43475</v>
      </c>
      <c r="K974" s="108">
        <v>12806</v>
      </c>
      <c r="L974" s="247">
        <v>538</v>
      </c>
      <c r="M974" s="103" t="s">
        <v>852</v>
      </c>
      <c r="P974" s="97"/>
    </row>
    <row r="975" spans="1:16" s="74" customFormat="1" ht="19.5" hidden="1" customHeight="1" thickBot="1" x14ac:dyDescent="0.3">
      <c r="A975" s="69"/>
      <c r="B975" s="99"/>
      <c r="C975" s="100"/>
      <c r="D975" s="152"/>
      <c r="E975" s="108"/>
      <c r="F975" s="103"/>
      <c r="G975" s="144"/>
      <c r="H975" s="103"/>
      <c r="I975" s="105"/>
      <c r="J975" s="105"/>
      <c r="K975" s="108"/>
      <c r="L975" s="244"/>
      <c r="M975" s="103"/>
      <c r="P975" s="97"/>
    </row>
    <row r="976" spans="1:16" s="93" customFormat="1" ht="12.75" hidden="1" customHeight="1" x14ac:dyDescent="0.25">
      <c r="A976" s="551" t="s">
        <v>1119</v>
      </c>
      <c r="B976" s="552"/>
      <c r="C976" s="552"/>
      <c r="D976" s="552"/>
      <c r="E976" s="552"/>
      <c r="F976" s="552"/>
      <c r="G976" s="552"/>
      <c r="H976" s="552"/>
      <c r="I976" s="552"/>
      <c r="J976" s="552"/>
      <c r="K976" s="553"/>
      <c r="L976" s="309">
        <f>SUM(L977:L986)</f>
        <v>968</v>
      </c>
      <c r="M976" s="89"/>
    </row>
    <row r="977" spans="1:16" s="93" customFormat="1" ht="37.5" hidden="1" customHeight="1" x14ac:dyDescent="0.25">
      <c r="A977" s="69" t="s">
        <v>720</v>
      </c>
      <c r="B977" s="69">
        <v>4</v>
      </c>
      <c r="C977" s="69">
        <v>8</v>
      </c>
      <c r="D977" s="69" t="s">
        <v>1231</v>
      </c>
      <c r="E977" s="69"/>
      <c r="F977" s="69" t="s">
        <v>684</v>
      </c>
      <c r="G977" s="69" t="s">
        <v>1236</v>
      </c>
      <c r="H977" s="69" t="s">
        <v>1193</v>
      </c>
      <c r="I977" s="90">
        <v>43511</v>
      </c>
      <c r="J977" s="90">
        <v>43511</v>
      </c>
      <c r="K977" s="91" t="s">
        <v>1237</v>
      </c>
      <c r="L977" s="110">
        <v>174</v>
      </c>
      <c r="M977" s="69" t="s">
        <v>1127</v>
      </c>
    </row>
    <row r="978" spans="1:16" s="93" customFormat="1" ht="12.75" hidden="1" customHeight="1" x14ac:dyDescent="0.25">
      <c r="A978" s="69"/>
      <c r="B978" s="69"/>
      <c r="C978" s="69"/>
      <c r="D978" s="69"/>
      <c r="E978" s="69"/>
      <c r="F978" s="69"/>
      <c r="G978" s="69"/>
      <c r="H978" s="69"/>
      <c r="I978" s="90"/>
      <c r="J978" s="90"/>
      <c r="K978" s="91"/>
      <c r="L978" s="110"/>
      <c r="M978" s="69"/>
    </row>
    <row r="979" spans="1:16" s="93" customFormat="1" ht="12.75" hidden="1" customHeight="1" x14ac:dyDescent="0.25">
      <c r="A979" s="69"/>
      <c r="B979" s="69"/>
      <c r="C979" s="69"/>
      <c r="D979" s="69"/>
      <c r="E979" s="69"/>
      <c r="F979" s="69"/>
      <c r="G979" s="69"/>
      <c r="H979" s="69"/>
      <c r="I979" s="90"/>
      <c r="J979" s="90"/>
      <c r="K979" s="91"/>
      <c r="L979" s="110"/>
      <c r="M979" s="69"/>
    </row>
    <row r="980" spans="1:16" s="93" customFormat="1" ht="12.75" hidden="1" customHeight="1" x14ac:dyDescent="0.25">
      <c r="A980" s="69"/>
      <c r="B980" s="69"/>
      <c r="C980" s="69"/>
      <c r="D980" s="69"/>
      <c r="E980" s="69"/>
      <c r="F980" s="69"/>
      <c r="G980" s="69"/>
      <c r="H980" s="69"/>
      <c r="I980" s="90"/>
      <c r="J980" s="90"/>
      <c r="K980" s="91"/>
      <c r="L980" s="110"/>
      <c r="M980" s="69"/>
    </row>
    <row r="981" spans="1:16" s="93" customFormat="1" ht="12.75" hidden="1" customHeight="1" x14ac:dyDescent="0.25">
      <c r="A981" s="69"/>
      <c r="B981" s="69"/>
      <c r="C981" s="69"/>
      <c r="D981" s="69"/>
      <c r="E981" s="69"/>
      <c r="F981" s="69"/>
      <c r="G981" s="69"/>
      <c r="H981" s="69"/>
      <c r="I981" s="90"/>
      <c r="J981" s="90"/>
      <c r="K981" s="91"/>
      <c r="L981" s="110"/>
      <c r="M981" s="69"/>
    </row>
    <row r="982" spans="1:16" s="74" customFormat="1" ht="19.5" hidden="1" customHeight="1" x14ac:dyDescent="0.25">
      <c r="A982" s="157"/>
      <c r="B982" s="99"/>
      <c r="C982" s="100"/>
      <c r="D982" s="152"/>
      <c r="E982" s="108"/>
      <c r="F982" s="103"/>
      <c r="G982" s="144"/>
      <c r="H982" s="103"/>
      <c r="I982" s="145"/>
      <c r="J982" s="145"/>
      <c r="K982" s="108"/>
      <c r="L982" s="247"/>
      <c r="M982" s="103"/>
      <c r="P982" s="97"/>
    </row>
    <row r="983" spans="1:16" s="74" customFormat="1" ht="19.5" hidden="1" customHeight="1" x14ac:dyDescent="0.25">
      <c r="A983" s="157"/>
      <c r="B983" s="99"/>
      <c r="C983" s="100"/>
      <c r="D983" s="152"/>
      <c r="E983" s="108"/>
      <c r="F983" s="103"/>
      <c r="G983" s="150"/>
      <c r="H983" s="103"/>
      <c r="I983" s="145"/>
      <c r="J983" s="145"/>
      <c r="K983" s="108"/>
      <c r="L983" s="247"/>
      <c r="M983" s="103"/>
      <c r="P983" s="97"/>
    </row>
    <row r="984" spans="1:16" s="74" customFormat="1" ht="19.5" hidden="1" customHeight="1" x14ac:dyDescent="0.25">
      <c r="A984" s="157"/>
      <c r="B984" s="99"/>
      <c r="C984" s="100"/>
      <c r="D984" s="152"/>
      <c r="E984" s="108"/>
      <c r="F984" s="103"/>
      <c r="G984" s="150"/>
      <c r="H984" s="103"/>
      <c r="I984" s="145"/>
      <c r="J984" s="145"/>
      <c r="K984" s="108"/>
      <c r="L984" s="247"/>
      <c r="M984" s="103"/>
      <c r="P984" s="97"/>
    </row>
    <row r="985" spans="1:16" s="74" customFormat="1" ht="19.5" hidden="1" customHeight="1" x14ac:dyDescent="0.25">
      <c r="A985" s="157"/>
      <c r="B985" s="99"/>
      <c r="C985" s="100"/>
      <c r="D985" s="152"/>
      <c r="E985" s="108"/>
      <c r="F985" s="103"/>
      <c r="G985" s="150"/>
      <c r="H985" s="103"/>
      <c r="I985" s="145"/>
      <c r="J985" s="145"/>
      <c r="K985" s="108"/>
      <c r="L985" s="247"/>
      <c r="M985" s="103"/>
      <c r="P985" s="97"/>
    </row>
    <row r="986" spans="1:16" s="74" customFormat="1" ht="19.5" customHeight="1" x14ac:dyDescent="0.25">
      <c r="A986" s="561" t="s">
        <v>640</v>
      </c>
      <c r="B986" s="562"/>
      <c r="C986" s="562"/>
      <c r="D986" s="562"/>
      <c r="E986" s="562"/>
      <c r="F986" s="562"/>
      <c r="G986" s="562"/>
      <c r="H986" s="562"/>
      <c r="I986" s="562"/>
      <c r="J986" s="562"/>
      <c r="K986" s="563"/>
      <c r="L986" s="334">
        <f>SUM(L987:L989)</f>
        <v>794</v>
      </c>
      <c r="M986" s="89"/>
    </row>
    <row r="987" spans="1:16" s="74" customFormat="1" ht="19.5" customHeight="1" x14ac:dyDescent="0.25">
      <c r="A987" s="157" t="s">
        <v>1208</v>
      </c>
      <c r="B987" s="99">
        <v>6</v>
      </c>
      <c r="C987" s="100">
        <v>8</v>
      </c>
      <c r="D987" s="152" t="s">
        <v>1492</v>
      </c>
      <c r="E987" s="108"/>
      <c r="F987" s="103" t="s">
        <v>1162</v>
      </c>
      <c r="G987" s="144" t="s">
        <v>1500</v>
      </c>
      <c r="H987" s="103" t="s">
        <v>1496</v>
      </c>
      <c r="I987" s="145">
        <v>43545</v>
      </c>
      <c r="J987" s="145">
        <v>43545</v>
      </c>
      <c r="K987" s="108">
        <v>66</v>
      </c>
      <c r="L987" s="247">
        <v>794</v>
      </c>
      <c r="M987" s="103" t="s">
        <v>712</v>
      </c>
      <c r="N987" s="518">
        <v>1</v>
      </c>
      <c r="P987" s="97"/>
    </row>
    <row r="988" spans="1:16" s="74" customFormat="1" ht="19.5" customHeight="1" x14ac:dyDescent="0.25">
      <c r="A988" s="157"/>
      <c r="B988" s="99"/>
      <c r="C988" s="100"/>
      <c r="D988" s="152"/>
      <c r="E988" s="108"/>
      <c r="F988" s="103"/>
      <c r="G988" s="150"/>
      <c r="H988" s="103"/>
      <c r="I988" s="145"/>
      <c r="J988" s="145"/>
      <c r="K988" s="108"/>
      <c r="L988" s="247"/>
      <c r="M988" s="103"/>
      <c r="P988" s="97"/>
    </row>
    <row r="989" spans="1:16" s="74" customFormat="1" ht="19.5" hidden="1" customHeight="1" x14ac:dyDescent="0.25">
      <c r="A989" s="157"/>
      <c r="B989" s="99"/>
      <c r="C989" s="100"/>
      <c r="D989" s="152"/>
      <c r="E989" s="108"/>
      <c r="F989" s="103"/>
      <c r="G989" s="150"/>
      <c r="H989" s="103"/>
      <c r="I989" s="145"/>
      <c r="J989" s="145"/>
      <c r="K989" s="108"/>
      <c r="L989" s="247"/>
      <c r="M989" s="103"/>
      <c r="P989" s="97"/>
    </row>
    <row r="990" spans="1:16" s="74" customFormat="1" ht="19.5" hidden="1" customHeight="1" x14ac:dyDescent="0.25">
      <c r="A990" s="561" t="s">
        <v>30</v>
      </c>
      <c r="B990" s="562"/>
      <c r="C990" s="562"/>
      <c r="D990" s="562"/>
      <c r="E990" s="562"/>
      <c r="F990" s="562"/>
      <c r="G990" s="562"/>
      <c r="H990" s="562"/>
      <c r="I990" s="562"/>
      <c r="J990" s="562"/>
      <c r="K990" s="563"/>
      <c r="L990" s="303">
        <f>SUM(L991:L992)</f>
        <v>0</v>
      </c>
      <c r="M990" s="89"/>
    </row>
    <row r="991" spans="1:16" s="74" customFormat="1" ht="19.5" hidden="1" customHeight="1" x14ac:dyDescent="0.25">
      <c r="A991" s="157"/>
      <c r="B991" s="99"/>
      <c r="C991" s="100"/>
      <c r="D991" s="152"/>
      <c r="E991" s="108"/>
      <c r="F991" s="103"/>
      <c r="G991" s="144"/>
      <c r="H991" s="103"/>
      <c r="I991" s="145"/>
      <c r="J991" s="145"/>
      <c r="K991" s="108"/>
      <c r="L991" s="247"/>
      <c r="M991" s="103"/>
      <c r="P991" s="97"/>
    </row>
    <row r="992" spans="1:16" s="74" customFormat="1" ht="19.5" hidden="1" customHeight="1" x14ac:dyDescent="0.25">
      <c r="A992" s="157"/>
      <c r="B992" s="99"/>
      <c r="C992" s="100"/>
      <c r="D992" s="152"/>
      <c r="E992" s="108"/>
      <c r="F992" s="103"/>
      <c r="G992" s="150"/>
      <c r="H992" s="103"/>
      <c r="I992" s="145"/>
      <c r="J992" s="145"/>
      <c r="K992" s="108"/>
      <c r="L992" s="247"/>
      <c r="M992" s="103"/>
      <c r="P992" s="97"/>
    </row>
    <row r="993" spans="1:16" s="74" customFormat="1" ht="19.5" hidden="1" customHeight="1" x14ac:dyDescent="0.25">
      <c r="A993" s="561" t="s">
        <v>31</v>
      </c>
      <c r="B993" s="562"/>
      <c r="C993" s="562"/>
      <c r="D993" s="562"/>
      <c r="E993" s="562"/>
      <c r="F993" s="562"/>
      <c r="G993" s="562"/>
      <c r="H993" s="562"/>
      <c r="I993" s="562"/>
      <c r="J993" s="562"/>
      <c r="K993" s="563"/>
      <c r="L993" s="303">
        <f>SUM(L994:L995)</f>
        <v>0</v>
      </c>
      <c r="M993" s="89"/>
    </row>
    <row r="994" spans="1:16" s="74" customFormat="1" ht="19.5" hidden="1" customHeight="1" x14ac:dyDescent="0.25">
      <c r="A994" s="157"/>
      <c r="B994" s="99"/>
      <c r="C994" s="100"/>
      <c r="D994" s="152"/>
      <c r="E994" s="108"/>
      <c r="F994" s="103"/>
      <c r="G994" s="144"/>
      <c r="H994" s="103"/>
      <c r="I994" s="145"/>
      <c r="J994" s="145"/>
      <c r="K994" s="108"/>
      <c r="L994" s="247"/>
      <c r="M994" s="103"/>
      <c r="P994" s="97"/>
    </row>
    <row r="995" spans="1:16" s="74" customFormat="1" ht="19.5" hidden="1" customHeight="1" x14ac:dyDescent="0.25">
      <c r="A995" s="157"/>
      <c r="B995" s="99"/>
      <c r="C995" s="100"/>
      <c r="D995" s="152"/>
      <c r="E995" s="108"/>
      <c r="F995" s="103"/>
      <c r="G995" s="144"/>
      <c r="H995" s="103"/>
      <c r="I995" s="145"/>
      <c r="J995" s="145"/>
      <c r="K995" s="108"/>
      <c r="L995" s="247"/>
      <c r="M995" s="103"/>
      <c r="P995" s="97"/>
    </row>
    <row r="996" spans="1:16" s="74" customFormat="1" ht="19.5" hidden="1" customHeight="1" x14ac:dyDescent="0.25">
      <c r="A996" s="561" t="s">
        <v>32</v>
      </c>
      <c r="B996" s="562"/>
      <c r="C996" s="562"/>
      <c r="D996" s="562"/>
      <c r="E996" s="562"/>
      <c r="F996" s="562"/>
      <c r="G996" s="562"/>
      <c r="H996" s="562"/>
      <c r="I996" s="562"/>
      <c r="J996" s="562"/>
      <c r="K996" s="563"/>
      <c r="L996" s="303">
        <f>SUM(L997)</f>
        <v>0</v>
      </c>
      <c r="M996" s="89"/>
    </row>
    <row r="997" spans="1:16" s="74" customFormat="1" ht="19.5" hidden="1" customHeight="1" x14ac:dyDescent="0.25">
      <c r="A997" s="157"/>
      <c r="B997" s="100"/>
      <c r="C997" s="100"/>
      <c r="D997" s="152"/>
      <c r="E997" s="108"/>
      <c r="F997" s="103"/>
      <c r="G997" s="150"/>
      <c r="H997" s="103"/>
      <c r="I997" s="145"/>
      <c r="J997" s="145"/>
      <c r="K997" s="108"/>
      <c r="L997" s="247"/>
      <c r="M997" s="103"/>
      <c r="P997" s="97"/>
    </row>
    <row r="998" spans="1:16" s="74" customFormat="1" ht="19.5" hidden="1" customHeight="1" x14ac:dyDescent="0.25">
      <c r="A998" s="561" t="s">
        <v>61</v>
      </c>
      <c r="B998" s="562"/>
      <c r="C998" s="562"/>
      <c r="D998" s="562"/>
      <c r="E998" s="562"/>
      <c r="F998" s="562"/>
      <c r="G998" s="562"/>
      <c r="H998" s="562"/>
      <c r="I998" s="562"/>
      <c r="J998" s="562"/>
      <c r="K998" s="563"/>
      <c r="L998" s="303">
        <f>SUM(L999:L1000)</f>
        <v>0</v>
      </c>
      <c r="M998" s="89"/>
    </row>
    <row r="999" spans="1:16" s="74" customFormat="1" ht="19.5" hidden="1" customHeight="1" x14ac:dyDescent="0.25">
      <c r="A999" s="157"/>
      <c r="B999" s="100"/>
      <c r="C999" s="100"/>
      <c r="D999" s="152"/>
      <c r="E999" s="108"/>
      <c r="F999" s="103"/>
      <c r="G999" s="150"/>
      <c r="H999" s="103"/>
      <c r="I999" s="145"/>
      <c r="J999" s="145"/>
      <c r="K999" s="108"/>
      <c r="L999" s="247"/>
      <c r="M999" s="103"/>
      <c r="P999" s="97"/>
    </row>
    <row r="1000" spans="1:16" s="74" customFormat="1" ht="19.5" customHeight="1" x14ac:dyDescent="0.25">
      <c r="A1000" s="157"/>
      <c r="B1000" s="99"/>
      <c r="C1000" s="100"/>
      <c r="D1000" s="152"/>
      <c r="E1000" s="108"/>
      <c r="F1000" s="103"/>
      <c r="G1000" s="150"/>
      <c r="H1000" s="103"/>
      <c r="I1000" s="145"/>
      <c r="J1000" s="145"/>
      <c r="K1000" s="108"/>
      <c r="L1000" s="247"/>
      <c r="M1000" s="103"/>
      <c r="P1000" s="97"/>
    </row>
    <row r="1001" spans="1:16" s="74" customFormat="1" ht="19.5" customHeight="1" thickBot="1" x14ac:dyDescent="0.3">
      <c r="A1001" s="116" t="s">
        <v>34</v>
      </c>
      <c r="B1001" s="113"/>
      <c r="C1001" s="114"/>
      <c r="D1001" s="115"/>
      <c r="E1001" s="116"/>
      <c r="F1001" s="117"/>
      <c r="G1001" s="118"/>
      <c r="H1001" s="117"/>
      <c r="I1001" s="119"/>
      <c r="J1001" s="119"/>
      <c r="K1001" s="119"/>
      <c r="L1001" s="229">
        <f>L973+L977+L980+L986+L990+L993+L996+L998</f>
        <v>2474</v>
      </c>
      <c r="M1001" s="204"/>
    </row>
    <row r="1002" spans="1:16" s="74" customFormat="1" ht="19.5" customHeight="1" x14ac:dyDescent="0.25">
      <c r="A1002" s="276"/>
      <c r="B1002" s="123"/>
      <c r="C1002" s="124"/>
      <c r="D1002" s="277"/>
      <c r="E1002" s="276"/>
      <c r="F1002" s="123"/>
      <c r="G1002" s="276"/>
      <c r="H1002" s="123"/>
      <c r="I1002" s="277"/>
      <c r="J1002" s="277"/>
      <c r="K1002" s="277"/>
      <c r="L1002" s="230"/>
      <c r="M1002" s="205"/>
    </row>
    <row r="1003" spans="1:16" s="82" customFormat="1" ht="19.5" customHeight="1" x14ac:dyDescent="0.25">
      <c r="A1003" s="558" t="s">
        <v>18</v>
      </c>
      <c r="B1003" s="558"/>
      <c r="C1003" s="558"/>
      <c r="D1003" s="558"/>
      <c r="E1003" s="558"/>
      <c r="F1003" s="558"/>
      <c r="G1003" s="560" t="s">
        <v>19</v>
      </c>
      <c r="H1003" s="560"/>
      <c r="I1003" s="128"/>
      <c r="J1003" s="128"/>
      <c r="K1003" s="128"/>
      <c r="L1003" s="550" t="s">
        <v>20</v>
      </c>
      <c r="M1003" s="550"/>
    </row>
    <row r="1004" spans="1:16" s="82" customFormat="1" ht="6.75" customHeight="1" x14ac:dyDescent="0.25">
      <c r="B1004" s="83"/>
      <c r="C1004" s="84"/>
      <c r="D1004" s="502"/>
      <c r="E1004" s="122"/>
      <c r="F1004" s="130"/>
      <c r="G1004" s="131"/>
      <c r="H1004" s="130"/>
      <c r="K1004" s="200"/>
      <c r="L1004" s="231"/>
      <c r="M1004" s="130"/>
    </row>
    <row r="1005" spans="1:16" s="82" customFormat="1" ht="12" customHeight="1" x14ac:dyDescent="0.25">
      <c r="A1005" s="558" t="s">
        <v>1246</v>
      </c>
      <c r="B1005" s="558"/>
      <c r="C1005" s="558"/>
      <c r="D1005" s="558"/>
      <c r="E1005" s="558"/>
      <c r="F1005" s="558"/>
      <c r="G1005" s="559" t="s">
        <v>36</v>
      </c>
      <c r="H1005" s="559"/>
      <c r="I1005" s="379"/>
      <c r="J1005" s="379"/>
      <c r="L1005" s="559" t="s">
        <v>37</v>
      </c>
      <c r="M1005" s="559"/>
    </row>
    <row r="1006" spans="1:16" s="82" customFormat="1" ht="10.5" customHeight="1" x14ac:dyDescent="0.25">
      <c r="A1006" s="558" t="s">
        <v>1247</v>
      </c>
      <c r="B1006" s="558"/>
      <c r="C1006" s="558"/>
      <c r="D1006" s="558"/>
      <c r="E1006" s="558"/>
      <c r="F1006" s="558"/>
      <c r="G1006" s="550" t="s">
        <v>39</v>
      </c>
      <c r="H1006" s="550"/>
      <c r="I1006" s="377"/>
      <c r="J1006" s="377"/>
      <c r="L1006" s="550" t="s">
        <v>40</v>
      </c>
      <c r="M1006" s="550"/>
    </row>
    <row r="1007" spans="1:16" s="74" customFormat="1" ht="19.5" customHeight="1" x14ac:dyDescent="0.25">
      <c r="A1007" s="378"/>
      <c r="B1007" s="123"/>
      <c r="C1007" s="124"/>
      <c r="D1007" s="376"/>
      <c r="E1007" s="378"/>
      <c r="F1007" s="123"/>
      <c r="G1007" s="378"/>
      <c r="H1007" s="123"/>
      <c r="I1007" s="376"/>
      <c r="J1007" s="376"/>
      <c r="K1007" s="376"/>
      <c r="L1007" s="230"/>
      <c r="M1007" s="205"/>
    </row>
    <row r="1008" spans="1:16" s="74" customFormat="1" ht="19.5" customHeight="1" x14ac:dyDescent="0.25">
      <c r="A1008" s="378"/>
      <c r="B1008" s="123"/>
      <c r="C1008" s="124"/>
      <c r="D1008" s="376"/>
      <c r="E1008" s="378"/>
      <c r="F1008" s="123"/>
      <c r="G1008" s="378"/>
      <c r="H1008" s="123"/>
      <c r="I1008" s="376"/>
      <c r="J1008" s="376"/>
      <c r="K1008" s="376"/>
      <c r="L1008" s="230"/>
      <c r="M1008" s="205"/>
    </row>
    <row r="1009" spans="1:13" s="74" customFormat="1" ht="19.5" customHeight="1" x14ac:dyDescent="0.25">
      <c r="A1009" s="378"/>
      <c r="B1009" s="123"/>
      <c r="C1009" s="124"/>
      <c r="D1009" s="376"/>
      <c r="E1009" s="378"/>
      <c r="F1009" s="123"/>
      <c r="G1009" s="378"/>
      <c r="H1009" s="123"/>
      <c r="I1009" s="376"/>
      <c r="J1009" s="376"/>
      <c r="K1009" s="376"/>
      <c r="L1009" s="230"/>
      <c r="M1009" s="205"/>
    </row>
    <row r="1010" spans="1:13" ht="19.5" customHeight="1" x14ac:dyDescent="0.15">
      <c r="A1010" s="557" t="s">
        <v>14</v>
      </c>
      <c r="B1010" s="557"/>
      <c r="C1010" s="557"/>
      <c r="D1010" s="557"/>
      <c r="E1010" s="557"/>
      <c r="F1010" s="194"/>
      <c r="G1010" s="196"/>
      <c r="H1010" s="291"/>
      <c r="I1010" s="196"/>
      <c r="J1010" s="196"/>
      <c r="K1010" s="198"/>
      <c r="L1010" s="196"/>
      <c r="M1010" s="215"/>
    </row>
    <row r="1011" spans="1:13" ht="19.5" customHeight="1" x14ac:dyDescent="0.15">
      <c r="A1011" s="254" t="s">
        <v>664</v>
      </c>
      <c r="B1011" s="254"/>
      <c r="C1011" s="255"/>
      <c r="D1011" s="256"/>
      <c r="E1011" s="245" t="s">
        <v>590</v>
      </c>
      <c r="F1011" s="254"/>
      <c r="G1011" s="256" t="s">
        <v>50</v>
      </c>
      <c r="H1011" s="295" t="s">
        <v>46</v>
      </c>
      <c r="I1011" s="248" t="s">
        <v>142</v>
      </c>
      <c r="J1011" s="254"/>
      <c r="K1011" s="249"/>
      <c r="L1011" s="260"/>
      <c r="M1011" s="301" t="s">
        <v>143</v>
      </c>
    </row>
    <row r="1012" spans="1:13" ht="19.5" customHeight="1" x14ac:dyDescent="0.15">
      <c r="A1012" s="193"/>
      <c r="B1012" s="194"/>
      <c r="C1012" s="195"/>
      <c r="D1012" s="196"/>
      <c r="E1012" s="197"/>
      <c r="F1012" s="197"/>
      <c r="G1012" s="196"/>
      <c r="H1012" s="283"/>
      <c r="I1012" s="197"/>
      <c r="J1012" s="197"/>
      <c r="K1012" s="198"/>
      <c r="L1012" s="197"/>
      <c r="M1012" s="215"/>
    </row>
    <row r="1013" spans="1:13" s="88" customFormat="1" ht="19.5" customHeight="1" thickBot="1" x14ac:dyDescent="0.3">
      <c r="A1013" s="33" t="s">
        <v>2</v>
      </c>
      <c r="B1013" s="9" t="s">
        <v>3</v>
      </c>
      <c r="C1013" s="85" t="s">
        <v>4</v>
      </c>
      <c r="D1013" s="9" t="s">
        <v>5</v>
      </c>
      <c r="E1013" s="9" t="s">
        <v>6</v>
      </c>
      <c r="F1013" s="9" t="s">
        <v>7</v>
      </c>
      <c r="G1013" s="9" t="s">
        <v>8</v>
      </c>
      <c r="H1013" s="9" t="s">
        <v>9</v>
      </c>
      <c r="I1013" s="9" t="s">
        <v>22</v>
      </c>
      <c r="J1013" s="9" t="s">
        <v>10</v>
      </c>
      <c r="K1013" s="9" t="s">
        <v>11</v>
      </c>
      <c r="L1013" s="222" t="s">
        <v>12</v>
      </c>
      <c r="M1013" s="9" t="s">
        <v>13</v>
      </c>
    </row>
    <row r="1014" spans="1:13" s="74" customFormat="1" ht="19.5" customHeight="1" x14ac:dyDescent="0.25">
      <c r="A1014" s="551" t="s">
        <v>30</v>
      </c>
      <c r="B1014" s="552"/>
      <c r="C1014" s="552"/>
      <c r="D1014" s="552"/>
      <c r="E1014" s="552"/>
      <c r="F1014" s="552"/>
      <c r="G1014" s="552"/>
      <c r="H1014" s="552"/>
      <c r="I1014" s="552"/>
      <c r="J1014" s="552"/>
      <c r="K1014" s="553"/>
      <c r="L1014" s="243">
        <f>SUM(L1015:L1015)</f>
        <v>0</v>
      </c>
      <c r="M1014" s="89"/>
    </row>
    <row r="1015" spans="1:13" s="93" customFormat="1" ht="19.5" customHeight="1" thickBot="1" x14ac:dyDescent="0.3">
      <c r="A1015" s="157"/>
      <c r="B1015" s="69"/>
      <c r="C1015" s="69"/>
      <c r="D1015" s="69"/>
      <c r="E1015" s="69"/>
      <c r="F1015" s="153"/>
      <c r="G1015" s="69"/>
      <c r="H1015" s="69"/>
      <c r="I1015" s="90"/>
      <c r="J1015" s="90"/>
      <c r="K1015" s="69"/>
      <c r="L1015" s="225"/>
      <c r="M1015" s="69"/>
    </row>
    <row r="1016" spans="1:13" s="74" customFormat="1" ht="19.5" customHeight="1" x14ac:dyDescent="0.25">
      <c r="A1016" s="551" t="s">
        <v>31</v>
      </c>
      <c r="B1016" s="552"/>
      <c r="C1016" s="552"/>
      <c r="D1016" s="552"/>
      <c r="E1016" s="552"/>
      <c r="F1016" s="552"/>
      <c r="G1016" s="552"/>
      <c r="H1016" s="552"/>
      <c r="I1016" s="552"/>
      <c r="J1016" s="552"/>
      <c r="K1016" s="553"/>
      <c r="L1016" s="243">
        <f>SUM(L1017)</f>
        <v>0</v>
      </c>
      <c r="M1016" s="89"/>
    </row>
    <row r="1017" spans="1:13" s="93" customFormat="1" ht="19.5" customHeight="1" thickBot="1" x14ac:dyDescent="0.3">
      <c r="A1017" s="157"/>
      <c r="B1017" s="69"/>
      <c r="C1017" s="69"/>
      <c r="D1017" s="69"/>
      <c r="E1017" s="69"/>
      <c r="F1017" s="153"/>
      <c r="G1017" s="69"/>
      <c r="H1017" s="69"/>
      <c r="I1017" s="90"/>
      <c r="J1017" s="90"/>
      <c r="K1017" s="69"/>
      <c r="L1017" s="225"/>
      <c r="M1017" s="69"/>
    </row>
    <row r="1018" spans="1:13" s="74" customFormat="1" ht="19.5" customHeight="1" x14ac:dyDescent="0.25">
      <c r="A1018" s="551" t="s">
        <v>32</v>
      </c>
      <c r="B1018" s="552"/>
      <c r="C1018" s="552"/>
      <c r="D1018" s="552"/>
      <c r="E1018" s="552"/>
      <c r="F1018" s="552"/>
      <c r="G1018" s="552"/>
      <c r="H1018" s="552"/>
      <c r="I1018" s="552"/>
      <c r="J1018" s="552"/>
      <c r="K1018" s="553"/>
      <c r="L1018" s="243">
        <f>SUM(L1019:L1022)</f>
        <v>0</v>
      </c>
      <c r="M1018" s="89"/>
    </row>
    <row r="1019" spans="1:13" s="93" customFormat="1" ht="19.5" customHeight="1" x14ac:dyDescent="0.25">
      <c r="A1019" s="157"/>
      <c r="B1019" s="69"/>
      <c r="C1019" s="69"/>
      <c r="D1019" s="69"/>
      <c r="E1019" s="69"/>
      <c r="F1019" s="153"/>
      <c r="G1019" s="69"/>
      <c r="H1019" s="69"/>
      <c r="I1019" s="90"/>
      <c r="J1019" s="90"/>
      <c r="K1019" s="69"/>
      <c r="L1019" s="225"/>
      <c r="M1019" s="69"/>
    </row>
    <row r="1020" spans="1:13" s="93" customFormat="1" ht="19.5" customHeight="1" x14ac:dyDescent="0.25">
      <c r="A1020" s="157"/>
      <c r="B1020" s="69"/>
      <c r="C1020" s="69"/>
      <c r="D1020" s="69"/>
      <c r="E1020" s="69"/>
      <c r="F1020" s="153"/>
      <c r="G1020" s="69"/>
      <c r="H1020" s="69"/>
      <c r="I1020" s="90"/>
      <c r="J1020" s="90"/>
      <c r="K1020" s="69"/>
      <c r="L1020" s="225"/>
      <c r="M1020" s="69"/>
    </row>
    <row r="1021" spans="1:13" s="93" customFormat="1" ht="19.5" customHeight="1" x14ac:dyDescent="0.25">
      <c r="A1021" s="157"/>
      <c r="B1021" s="69"/>
      <c r="C1021" s="69"/>
      <c r="D1021" s="69"/>
      <c r="E1021" s="69"/>
      <c r="F1021" s="153"/>
      <c r="G1021" s="69"/>
      <c r="H1021" s="69"/>
      <c r="I1021" s="90"/>
      <c r="J1021" s="90"/>
      <c r="K1021" s="69"/>
      <c r="L1021" s="225"/>
      <c r="M1021" s="69"/>
    </row>
    <row r="1022" spans="1:13" s="93" customFormat="1" ht="19.5" customHeight="1" thickBot="1" x14ac:dyDescent="0.3">
      <c r="A1022" s="157"/>
      <c r="B1022" s="69"/>
      <c r="C1022" s="69"/>
      <c r="D1022" s="69"/>
      <c r="E1022" s="69"/>
      <c r="F1022" s="153"/>
      <c r="G1022" s="69"/>
      <c r="H1022" s="69"/>
      <c r="I1022" s="90"/>
      <c r="J1022" s="90"/>
      <c r="K1022" s="69"/>
      <c r="L1022" s="225"/>
      <c r="M1022" s="69"/>
    </row>
    <row r="1023" spans="1:13" s="74" customFormat="1" ht="19.5" customHeight="1" x14ac:dyDescent="0.25">
      <c r="A1023" s="551" t="s">
        <v>33</v>
      </c>
      <c r="B1023" s="552"/>
      <c r="C1023" s="552"/>
      <c r="D1023" s="552"/>
      <c r="E1023" s="552"/>
      <c r="F1023" s="552"/>
      <c r="G1023" s="552"/>
      <c r="H1023" s="552"/>
      <c r="I1023" s="552"/>
      <c r="J1023" s="552"/>
      <c r="K1023" s="553"/>
      <c r="L1023" s="243">
        <f>SUM(L1024)</f>
        <v>0</v>
      </c>
      <c r="M1023" s="89"/>
    </row>
    <row r="1024" spans="1:13" s="93" customFormat="1" ht="19.5" customHeight="1" thickBot="1" x14ac:dyDescent="0.3">
      <c r="A1024" s="157"/>
      <c r="B1024" s="69"/>
      <c r="C1024" s="69"/>
      <c r="D1024" s="69"/>
      <c r="E1024" s="69"/>
      <c r="F1024" s="153"/>
      <c r="G1024" s="69"/>
      <c r="H1024" s="69"/>
      <c r="I1024" s="90"/>
      <c r="J1024" s="90"/>
      <c r="K1024" s="69"/>
      <c r="L1024" s="225"/>
      <c r="M1024" s="69"/>
    </row>
    <row r="1025" spans="1:13" s="74" customFormat="1" ht="19.5" customHeight="1" x14ac:dyDescent="0.25">
      <c r="A1025" s="551" t="s">
        <v>61</v>
      </c>
      <c r="B1025" s="552"/>
      <c r="C1025" s="552"/>
      <c r="D1025" s="552"/>
      <c r="E1025" s="552"/>
      <c r="F1025" s="552"/>
      <c r="G1025" s="552"/>
      <c r="H1025" s="552"/>
      <c r="I1025" s="552"/>
      <c r="J1025" s="552"/>
      <c r="K1025" s="553"/>
      <c r="L1025" s="243">
        <f>SUM(L1026:L1029)</f>
        <v>0</v>
      </c>
      <c r="M1025" s="89"/>
    </row>
    <row r="1026" spans="1:13" s="93" customFormat="1" ht="19.5" customHeight="1" x14ac:dyDescent="0.25">
      <c r="A1026" s="157"/>
      <c r="B1026" s="69"/>
      <c r="C1026" s="69"/>
      <c r="D1026" s="69"/>
      <c r="E1026" s="69"/>
      <c r="F1026" s="153"/>
      <c r="G1026" s="69"/>
      <c r="H1026" s="69"/>
      <c r="I1026" s="90"/>
      <c r="J1026" s="90"/>
      <c r="K1026" s="69"/>
      <c r="L1026" s="225"/>
      <c r="M1026" s="69"/>
    </row>
    <row r="1027" spans="1:13" s="93" customFormat="1" ht="19.5" customHeight="1" x14ac:dyDescent="0.25">
      <c r="A1027" s="157"/>
      <c r="B1027" s="69"/>
      <c r="C1027" s="69"/>
      <c r="D1027" s="69"/>
      <c r="E1027" s="69"/>
      <c r="F1027" s="153"/>
      <c r="G1027" s="69"/>
      <c r="H1027" s="69"/>
      <c r="I1027" s="90"/>
      <c r="J1027" s="90"/>
      <c r="K1027" s="69"/>
      <c r="L1027" s="225"/>
      <c r="M1027" s="69"/>
    </row>
    <row r="1028" spans="1:13" s="93" customFormat="1" ht="19.5" customHeight="1" x14ac:dyDescent="0.25">
      <c r="A1028" s="157"/>
      <c r="B1028" s="69"/>
      <c r="C1028" s="69"/>
      <c r="D1028" s="69"/>
      <c r="E1028" s="69"/>
      <c r="F1028" s="153"/>
      <c r="G1028" s="69"/>
      <c r="H1028" s="69"/>
      <c r="I1028" s="90"/>
      <c r="J1028" s="90"/>
      <c r="K1028" s="69"/>
      <c r="L1028" s="225"/>
      <c r="M1028" s="69"/>
    </row>
    <row r="1029" spans="1:13" s="93" customFormat="1" ht="19.5" customHeight="1" x14ac:dyDescent="0.25">
      <c r="A1029" s="157"/>
      <c r="B1029" s="69"/>
      <c r="C1029" s="69"/>
      <c r="D1029" s="69"/>
      <c r="E1029" s="69"/>
      <c r="F1029" s="153"/>
      <c r="G1029" s="69"/>
      <c r="H1029" s="69"/>
      <c r="I1029" s="90"/>
      <c r="J1029" s="90"/>
      <c r="K1029" s="69"/>
      <c r="L1029" s="225"/>
      <c r="M1029" s="69"/>
    </row>
    <row r="1030" spans="1:13" s="74" customFormat="1" ht="19.5" customHeight="1" thickBot="1" x14ac:dyDescent="0.3">
      <c r="A1030" s="116" t="s">
        <v>34</v>
      </c>
      <c r="B1030" s="113"/>
      <c r="C1030" s="114"/>
      <c r="D1030" s="115"/>
      <c r="E1030" s="116"/>
      <c r="F1030" s="117"/>
      <c r="G1030" s="118"/>
      <c r="H1030" s="117"/>
      <c r="I1030" s="119"/>
      <c r="J1030" s="119"/>
      <c r="K1030" s="119"/>
      <c r="L1030" s="229">
        <f>L1014+L1016+L1018+L1023+L1025</f>
        <v>0</v>
      </c>
      <c r="M1030" s="204"/>
    </row>
    <row r="1031" spans="1:13" s="74" customFormat="1" ht="19.5" customHeight="1" x14ac:dyDescent="0.25">
      <c r="A1031" s="378"/>
      <c r="B1031" s="123"/>
      <c r="C1031" s="124"/>
      <c r="D1031" s="376"/>
      <c r="E1031" s="378"/>
      <c r="F1031" s="123"/>
      <c r="G1031" s="378"/>
      <c r="H1031" s="123"/>
      <c r="I1031" s="376"/>
      <c r="J1031" s="376"/>
      <c r="K1031" s="376"/>
      <c r="L1031" s="230"/>
      <c r="M1031" s="205"/>
    </row>
    <row r="1032" spans="1:13" s="82" customFormat="1" ht="19.5" customHeight="1" x14ac:dyDescent="0.25">
      <c r="A1032" s="558" t="s">
        <v>18</v>
      </c>
      <c r="B1032" s="558"/>
      <c r="C1032" s="558"/>
      <c r="D1032" s="558"/>
      <c r="E1032" s="558"/>
      <c r="F1032" s="558"/>
      <c r="G1032" s="560" t="s">
        <v>19</v>
      </c>
      <c r="H1032" s="560"/>
      <c r="I1032" s="128"/>
      <c r="J1032" s="128"/>
      <c r="K1032" s="128"/>
      <c r="L1032" s="550" t="s">
        <v>20</v>
      </c>
      <c r="M1032" s="550"/>
    </row>
    <row r="1033" spans="1:13" s="82" customFormat="1" ht="19.5" customHeight="1" x14ac:dyDescent="0.25">
      <c r="A1033" s="71"/>
      <c r="B1033" s="83"/>
      <c r="C1033" s="84"/>
      <c r="D1033" s="279"/>
      <c r="E1033" s="122"/>
      <c r="F1033" s="130"/>
      <c r="G1033" s="131"/>
      <c r="H1033" s="130"/>
      <c r="K1033" s="200"/>
      <c r="L1033" s="231"/>
      <c r="M1033" s="130"/>
    </row>
    <row r="1034" spans="1:13" s="82" customFormat="1" ht="19.5" customHeight="1" x14ac:dyDescent="0.25">
      <c r="A1034" s="558" t="s">
        <v>35</v>
      </c>
      <c r="B1034" s="558"/>
      <c r="C1034" s="558"/>
      <c r="D1034" s="558"/>
      <c r="E1034" s="558"/>
      <c r="F1034" s="558"/>
      <c r="G1034" s="559" t="s">
        <v>36</v>
      </c>
      <c r="H1034" s="559"/>
      <c r="I1034" s="279"/>
      <c r="J1034" s="279"/>
      <c r="L1034" s="559" t="s">
        <v>37</v>
      </c>
      <c r="M1034" s="559"/>
    </row>
    <row r="1035" spans="1:13" s="82" customFormat="1" ht="19.5" customHeight="1" x14ac:dyDescent="0.25">
      <c r="A1035" s="558" t="s">
        <v>38</v>
      </c>
      <c r="B1035" s="558"/>
      <c r="C1035" s="558"/>
      <c r="D1035" s="558"/>
      <c r="E1035" s="558"/>
      <c r="F1035" s="558"/>
      <c r="G1035" s="550" t="s">
        <v>39</v>
      </c>
      <c r="H1035" s="550"/>
      <c r="I1035" s="278"/>
      <c r="J1035" s="278"/>
      <c r="L1035" s="550" t="s">
        <v>40</v>
      </c>
      <c r="M1035" s="550"/>
    </row>
    <row r="1036" spans="1:13" ht="19.5" customHeight="1" x14ac:dyDescent="0.15"/>
    <row r="1037" spans="1:13" ht="19.5" customHeight="1" x14ac:dyDescent="0.15">
      <c r="A1037" s="557" t="s">
        <v>14</v>
      </c>
      <c r="B1037" s="557"/>
      <c r="C1037" s="557"/>
      <c r="D1037" s="557"/>
      <c r="E1037" s="557"/>
      <c r="F1037" s="194"/>
      <c r="G1037" s="196"/>
      <c r="H1037" s="291"/>
      <c r="I1037" s="196"/>
      <c r="J1037" s="196"/>
      <c r="K1037" s="198"/>
      <c r="L1037" s="196"/>
      <c r="M1037" s="215"/>
    </row>
    <row r="1038" spans="1:13" ht="19.5" customHeight="1" x14ac:dyDescent="0.15">
      <c r="A1038" s="254" t="s">
        <v>591</v>
      </c>
      <c r="B1038" s="254"/>
      <c r="C1038" s="255"/>
      <c r="D1038" s="256"/>
      <c r="E1038" s="245" t="s">
        <v>590</v>
      </c>
      <c r="F1038" s="254"/>
      <c r="G1038" s="256" t="s">
        <v>244</v>
      </c>
      <c r="H1038" s="295" t="s">
        <v>144</v>
      </c>
      <c r="I1038" s="248" t="s">
        <v>245</v>
      </c>
      <c r="J1038" s="254"/>
      <c r="K1038" s="249"/>
      <c r="L1038" s="260"/>
      <c r="M1038" s="301" t="s">
        <v>246</v>
      </c>
    </row>
    <row r="1039" spans="1:13" ht="19.5" customHeight="1" x14ac:dyDescent="0.15">
      <c r="A1039" s="193"/>
      <c r="B1039" s="194"/>
      <c r="C1039" s="195"/>
      <c r="D1039" s="196"/>
      <c r="E1039" s="197"/>
      <c r="F1039" s="197"/>
      <c r="G1039" s="196"/>
      <c r="H1039" s="283"/>
      <c r="I1039" s="197"/>
      <c r="J1039" s="197"/>
      <c r="K1039" s="198"/>
      <c r="L1039" s="197"/>
      <c r="M1039" s="215"/>
    </row>
    <row r="1040" spans="1:13" s="88" customFormat="1" ht="33.75" customHeight="1" thickBot="1" x14ac:dyDescent="0.3">
      <c r="A1040" s="33" t="s">
        <v>2</v>
      </c>
      <c r="B1040" s="9" t="s">
        <v>3</v>
      </c>
      <c r="C1040" s="85" t="s">
        <v>4</v>
      </c>
      <c r="D1040" s="9" t="s">
        <v>5</v>
      </c>
      <c r="E1040" s="9" t="s">
        <v>6</v>
      </c>
      <c r="F1040" s="9" t="s">
        <v>7</v>
      </c>
      <c r="G1040" s="9" t="s">
        <v>8</v>
      </c>
      <c r="H1040" s="9" t="s">
        <v>9</v>
      </c>
      <c r="I1040" s="9" t="s">
        <v>22</v>
      </c>
      <c r="J1040" s="9" t="s">
        <v>10</v>
      </c>
      <c r="K1040" s="9" t="s">
        <v>11</v>
      </c>
      <c r="L1040" s="222" t="s">
        <v>12</v>
      </c>
      <c r="M1040" s="9" t="s">
        <v>13</v>
      </c>
    </row>
    <row r="1041" spans="1:13" s="74" customFormat="1" ht="19.5" hidden="1" customHeight="1" x14ac:dyDescent="0.25">
      <c r="A1041" s="551" t="s">
        <v>60</v>
      </c>
      <c r="B1041" s="552"/>
      <c r="C1041" s="552"/>
      <c r="D1041" s="552"/>
      <c r="E1041" s="552"/>
      <c r="F1041" s="552"/>
      <c r="G1041" s="552"/>
      <c r="H1041" s="552"/>
      <c r="I1041" s="552"/>
      <c r="J1041" s="552"/>
      <c r="K1041" s="553"/>
      <c r="L1041" s="337">
        <f>SUM(L1042:L1055)</f>
        <v>16019.2</v>
      </c>
      <c r="M1041" s="89"/>
    </row>
    <row r="1042" spans="1:13" s="93" customFormat="1" ht="19.5" hidden="1" customHeight="1" x14ac:dyDescent="0.25">
      <c r="A1042" s="157" t="s">
        <v>720</v>
      </c>
      <c r="B1042" s="69">
        <v>3</v>
      </c>
      <c r="C1042" s="69">
        <v>1</v>
      </c>
      <c r="D1042" s="69">
        <v>36</v>
      </c>
      <c r="E1042" s="69"/>
      <c r="F1042" s="69" t="s">
        <v>680</v>
      </c>
      <c r="G1042" s="69" t="s">
        <v>769</v>
      </c>
      <c r="H1042" s="69" t="s">
        <v>738</v>
      </c>
      <c r="I1042" s="90">
        <v>43479</v>
      </c>
      <c r="J1042" s="90">
        <v>43479</v>
      </c>
      <c r="K1042" s="69" t="s">
        <v>770</v>
      </c>
      <c r="L1042" s="225">
        <v>2784</v>
      </c>
      <c r="M1042" s="69" t="s">
        <v>771</v>
      </c>
    </row>
    <row r="1043" spans="1:13" s="93" customFormat="1" ht="19.5" hidden="1" customHeight="1" x14ac:dyDescent="0.25">
      <c r="A1043" s="157" t="s">
        <v>720</v>
      </c>
      <c r="B1043" s="69">
        <v>3</v>
      </c>
      <c r="C1043" s="69">
        <v>1</v>
      </c>
      <c r="D1043" s="69">
        <v>37</v>
      </c>
      <c r="E1043" s="69"/>
      <c r="F1043" s="69" t="s">
        <v>680</v>
      </c>
      <c r="G1043" s="69" t="s">
        <v>772</v>
      </c>
      <c r="H1043" s="69" t="s">
        <v>738</v>
      </c>
      <c r="I1043" s="90">
        <v>43479</v>
      </c>
      <c r="J1043" s="90">
        <v>43479</v>
      </c>
      <c r="K1043" s="69" t="s">
        <v>773</v>
      </c>
      <c r="L1043" s="225">
        <v>1508</v>
      </c>
      <c r="M1043" s="69" t="s">
        <v>771</v>
      </c>
    </row>
    <row r="1044" spans="1:13" s="93" customFormat="1" ht="19.5" hidden="1" customHeight="1" x14ac:dyDescent="0.25">
      <c r="A1044" s="157" t="s">
        <v>720</v>
      </c>
      <c r="B1044" s="69">
        <v>3</v>
      </c>
      <c r="C1044" s="69">
        <v>1</v>
      </c>
      <c r="D1044" s="69">
        <v>41</v>
      </c>
      <c r="E1044" s="69"/>
      <c r="F1044" s="69" t="s">
        <v>680</v>
      </c>
      <c r="G1044" s="69" t="s">
        <v>774</v>
      </c>
      <c r="H1044" s="69" t="s">
        <v>733</v>
      </c>
      <c r="I1044" s="90">
        <v>43475</v>
      </c>
      <c r="J1044" s="90">
        <v>43475</v>
      </c>
      <c r="K1044" s="69" t="s">
        <v>775</v>
      </c>
      <c r="L1044" s="225">
        <v>1972</v>
      </c>
      <c r="M1044" s="69" t="s">
        <v>771</v>
      </c>
    </row>
    <row r="1045" spans="1:13" s="93" customFormat="1" ht="19.5" hidden="1" customHeight="1" x14ac:dyDescent="0.25">
      <c r="A1045" s="157" t="s">
        <v>720</v>
      </c>
      <c r="B1045" s="69">
        <v>3</v>
      </c>
      <c r="C1045" s="69">
        <v>1</v>
      </c>
      <c r="D1045" s="69">
        <v>42</v>
      </c>
      <c r="E1045" s="69"/>
      <c r="F1045" s="69" t="s">
        <v>680</v>
      </c>
      <c r="G1045" s="69" t="s">
        <v>776</v>
      </c>
      <c r="H1045" s="69" t="s">
        <v>733</v>
      </c>
      <c r="I1045" s="90">
        <v>43475</v>
      </c>
      <c r="J1045" s="90">
        <v>43475</v>
      </c>
      <c r="K1045" s="69" t="s">
        <v>777</v>
      </c>
      <c r="L1045" s="225">
        <v>1856</v>
      </c>
      <c r="M1045" s="69" t="s">
        <v>771</v>
      </c>
    </row>
    <row r="1046" spans="1:13" s="93" customFormat="1" ht="19.5" hidden="1" customHeight="1" x14ac:dyDescent="0.25">
      <c r="A1046" s="157" t="s">
        <v>720</v>
      </c>
      <c r="B1046" s="69">
        <v>3</v>
      </c>
      <c r="C1046" s="69">
        <v>1</v>
      </c>
      <c r="D1046" s="69">
        <v>38</v>
      </c>
      <c r="E1046" s="69"/>
      <c r="F1046" s="153" t="s">
        <v>684</v>
      </c>
      <c r="G1046" s="69" t="s">
        <v>827</v>
      </c>
      <c r="H1046" s="69" t="s">
        <v>738</v>
      </c>
      <c r="I1046" s="90">
        <v>43480</v>
      </c>
      <c r="J1046" s="90">
        <v>43480</v>
      </c>
      <c r="K1046" s="262" t="s">
        <v>828</v>
      </c>
      <c r="L1046" s="225">
        <v>696</v>
      </c>
      <c r="M1046" s="69" t="s">
        <v>771</v>
      </c>
    </row>
    <row r="1047" spans="1:13" s="93" customFormat="1" ht="19.5" hidden="1" customHeight="1" x14ac:dyDescent="0.25">
      <c r="A1047" s="157" t="s">
        <v>720</v>
      </c>
      <c r="B1047" s="69">
        <v>3</v>
      </c>
      <c r="C1047" s="69">
        <v>1</v>
      </c>
      <c r="D1047" s="69">
        <v>39</v>
      </c>
      <c r="E1047" s="69"/>
      <c r="F1047" s="153" t="s">
        <v>684</v>
      </c>
      <c r="G1047" s="69" t="s">
        <v>829</v>
      </c>
      <c r="H1047" s="69" t="s">
        <v>733</v>
      </c>
      <c r="I1047" s="90">
        <v>43748</v>
      </c>
      <c r="J1047" s="90">
        <v>43748</v>
      </c>
      <c r="K1047" s="69" t="s">
        <v>830</v>
      </c>
      <c r="L1047" s="225">
        <v>1624</v>
      </c>
      <c r="M1047" s="69" t="s">
        <v>771</v>
      </c>
    </row>
    <row r="1048" spans="1:13" s="93" customFormat="1" ht="19.5" hidden="1" customHeight="1" x14ac:dyDescent="0.25">
      <c r="A1048" s="157" t="s">
        <v>720</v>
      </c>
      <c r="B1048" s="69">
        <v>3</v>
      </c>
      <c r="C1048" s="69">
        <v>1</v>
      </c>
      <c r="D1048" s="69">
        <v>43</v>
      </c>
      <c r="E1048" s="69"/>
      <c r="F1048" s="153" t="s">
        <v>684</v>
      </c>
      <c r="G1048" s="69" t="s">
        <v>811</v>
      </c>
      <c r="H1048" s="69" t="s">
        <v>743</v>
      </c>
      <c r="I1048" s="90">
        <v>43468</v>
      </c>
      <c r="J1048" s="90">
        <v>43468</v>
      </c>
      <c r="K1048" s="69" t="s">
        <v>833</v>
      </c>
      <c r="L1048" s="225">
        <v>58</v>
      </c>
      <c r="M1048" s="69" t="s">
        <v>771</v>
      </c>
    </row>
    <row r="1049" spans="1:13" s="93" customFormat="1" ht="19.5" hidden="1" customHeight="1" x14ac:dyDescent="0.25">
      <c r="A1049" s="157" t="s">
        <v>720</v>
      </c>
      <c r="B1049" s="69">
        <v>3</v>
      </c>
      <c r="C1049" s="69"/>
      <c r="D1049" s="69"/>
      <c r="E1049" s="69"/>
      <c r="F1049" s="153" t="s">
        <v>684</v>
      </c>
      <c r="G1049" s="69" t="s">
        <v>872</v>
      </c>
      <c r="H1049" s="69" t="s">
        <v>873</v>
      </c>
      <c r="I1049" s="90">
        <v>43468</v>
      </c>
      <c r="J1049" s="90">
        <v>43468</v>
      </c>
      <c r="K1049" s="69" t="s">
        <v>874</v>
      </c>
      <c r="L1049" s="225">
        <v>348</v>
      </c>
      <c r="M1049" s="69" t="s">
        <v>771</v>
      </c>
    </row>
    <row r="1050" spans="1:13" s="93" customFormat="1" ht="19.5" hidden="1" customHeight="1" x14ac:dyDescent="0.25">
      <c r="A1050" s="157" t="s">
        <v>720</v>
      </c>
      <c r="B1050" s="69">
        <v>3</v>
      </c>
      <c r="C1050" s="69">
        <v>5</v>
      </c>
      <c r="D1050" s="69">
        <v>115</v>
      </c>
      <c r="E1050" s="69"/>
      <c r="F1050" s="69" t="s">
        <v>680</v>
      </c>
      <c r="G1050" s="69" t="s">
        <v>912</v>
      </c>
      <c r="H1050" s="69" t="s">
        <v>748</v>
      </c>
      <c r="I1050" s="90">
        <v>43474</v>
      </c>
      <c r="J1050" s="90">
        <v>43474</v>
      </c>
      <c r="K1050" s="69">
        <v>380</v>
      </c>
      <c r="L1050" s="225">
        <v>1067.2</v>
      </c>
      <c r="M1050" s="69" t="s">
        <v>771</v>
      </c>
    </row>
    <row r="1051" spans="1:13" s="93" customFormat="1" ht="19.5" hidden="1" customHeight="1" x14ac:dyDescent="0.25">
      <c r="A1051" s="157" t="s">
        <v>720</v>
      </c>
      <c r="B1051" s="69">
        <v>3</v>
      </c>
      <c r="C1051" s="69">
        <v>22</v>
      </c>
      <c r="D1051" s="69">
        <v>185</v>
      </c>
      <c r="E1051" s="69"/>
      <c r="F1051" s="69" t="s">
        <v>684</v>
      </c>
      <c r="G1051" s="69" t="s">
        <v>951</v>
      </c>
      <c r="H1051" s="69" t="s">
        <v>857</v>
      </c>
      <c r="I1051" s="90">
        <v>43535</v>
      </c>
      <c r="J1051" s="90">
        <v>43535</v>
      </c>
      <c r="K1051" s="262" t="s">
        <v>952</v>
      </c>
      <c r="L1051" s="225">
        <v>1392</v>
      </c>
      <c r="M1051" s="69" t="s">
        <v>771</v>
      </c>
    </row>
    <row r="1052" spans="1:13" s="93" customFormat="1" ht="19.5" hidden="1" customHeight="1" x14ac:dyDescent="0.25">
      <c r="A1052" s="157" t="s">
        <v>720</v>
      </c>
      <c r="B1052" s="69">
        <v>3</v>
      </c>
      <c r="C1052" s="69">
        <v>22</v>
      </c>
      <c r="D1052" s="69">
        <v>188</v>
      </c>
      <c r="E1052" s="69"/>
      <c r="F1052" s="69" t="s">
        <v>684</v>
      </c>
      <c r="G1052" s="69" t="s">
        <v>957</v>
      </c>
      <c r="H1052" s="69" t="s">
        <v>857</v>
      </c>
      <c r="I1052" s="90">
        <v>43536</v>
      </c>
      <c r="J1052" s="90">
        <v>43536</v>
      </c>
      <c r="K1052" s="69" t="s">
        <v>958</v>
      </c>
      <c r="L1052" s="225">
        <v>464</v>
      </c>
      <c r="M1052" s="69" t="s">
        <v>771</v>
      </c>
    </row>
    <row r="1053" spans="1:13" s="93" customFormat="1" ht="41.25" hidden="1" customHeight="1" x14ac:dyDescent="0.25">
      <c r="A1053" s="157" t="s">
        <v>720</v>
      </c>
      <c r="B1053" s="69">
        <v>3</v>
      </c>
      <c r="C1053" s="69">
        <v>22</v>
      </c>
      <c r="D1053" s="69">
        <v>208</v>
      </c>
      <c r="E1053" s="69"/>
      <c r="F1053" s="69" t="s">
        <v>684</v>
      </c>
      <c r="G1053" s="69" t="s">
        <v>1037</v>
      </c>
      <c r="H1053" s="69" t="s">
        <v>857</v>
      </c>
      <c r="I1053" s="90">
        <v>43535</v>
      </c>
      <c r="J1053" s="90">
        <v>43535</v>
      </c>
      <c r="K1053" s="69" t="s">
        <v>992</v>
      </c>
      <c r="L1053" s="225">
        <v>1392</v>
      </c>
      <c r="M1053" s="69" t="s">
        <v>771</v>
      </c>
    </row>
    <row r="1054" spans="1:13" s="93" customFormat="1" ht="19.5" hidden="1" customHeight="1" x14ac:dyDescent="0.25">
      <c r="A1054" s="157" t="s">
        <v>720</v>
      </c>
      <c r="B1054" s="69">
        <v>3</v>
      </c>
      <c r="C1054" s="69">
        <v>12</v>
      </c>
      <c r="D1054" s="69">
        <v>150</v>
      </c>
      <c r="E1054" s="69"/>
      <c r="F1054" s="153" t="s">
        <v>680</v>
      </c>
      <c r="G1054" s="69" t="s">
        <v>1038</v>
      </c>
      <c r="H1054" s="69" t="s">
        <v>1028</v>
      </c>
      <c r="I1054" s="90">
        <v>43528</v>
      </c>
      <c r="J1054" s="90">
        <v>43528</v>
      </c>
      <c r="K1054" s="69">
        <v>41</v>
      </c>
      <c r="L1054" s="225">
        <v>626</v>
      </c>
      <c r="M1054" s="69" t="s">
        <v>712</v>
      </c>
    </row>
    <row r="1055" spans="1:13" s="93" customFormat="1" ht="19.5" hidden="1" customHeight="1" thickBot="1" x14ac:dyDescent="0.3">
      <c r="A1055" s="157" t="s">
        <v>720</v>
      </c>
      <c r="B1055" s="69">
        <v>3</v>
      </c>
      <c r="C1055" s="69">
        <v>12</v>
      </c>
      <c r="D1055" s="69">
        <v>152</v>
      </c>
      <c r="E1055" s="69"/>
      <c r="F1055" s="69" t="s">
        <v>684</v>
      </c>
      <c r="G1055" s="69" t="s">
        <v>886</v>
      </c>
      <c r="H1055" s="69" t="s">
        <v>1028</v>
      </c>
      <c r="I1055" s="90">
        <v>43528</v>
      </c>
      <c r="J1055" s="90">
        <v>43528</v>
      </c>
      <c r="K1055" s="69" t="s">
        <v>1039</v>
      </c>
      <c r="L1055" s="225">
        <v>232</v>
      </c>
      <c r="M1055" s="69" t="s">
        <v>712</v>
      </c>
    </row>
    <row r="1056" spans="1:13" s="74" customFormat="1" ht="19.5" hidden="1" customHeight="1" x14ac:dyDescent="0.25">
      <c r="A1056" s="551" t="s">
        <v>1252</v>
      </c>
      <c r="B1056" s="552"/>
      <c r="C1056" s="552"/>
      <c r="D1056" s="552"/>
      <c r="E1056" s="552"/>
      <c r="F1056" s="552"/>
      <c r="G1056" s="552"/>
      <c r="H1056" s="552"/>
      <c r="I1056" s="552"/>
      <c r="J1056" s="552"/>
      <c r="K1056" s="553"/>
      <c r="L1056" s="337">
        <f>SUM(L1057:L1070)</f>
        <v>15585.8</v>
      </c>
      <c r="M1056" s="89"/>
    </row>
    <row r="1057" spans="1:16" s="93" customFormat="1" ht="29.25" hidden="1" customHeight="1" x14ac:dyDescent="0.25">
      <c r="A1057" s="69" t="s">
        <v>720</v>
      </c>
      <c r="B1057" s="69">
        <v>5</v>
      </c>
      <c r="C1057" s="69">
        <v>30</v>
      </c>
      <c r="D1057" s="69" t="s">
        <v>1431</v>
      </c>
      <c r="E1057" s="69"/>
      <c r="F1057" s="69" t="s">
        <v>684</v>
      </c>
      <c r="G1057" s="69" t="s">
        <v>1439</v>
      </c>
      <c r="H1057" s="69" t="s">
        <v>1440</v>
      </c>
      <c r="I1057" s="90">
        <v>43565</v>
      </c>
      <c r="J1057" s="90">
        <v>43565</v>
      </c>
      <c r="K1057" s="91">
        <v>5269</v>
      </c>
      <c r="L1057" s="110">
        <v>203</v>
      </c>
      <c r="M1057" s="69" t="s">
        <v>712</v>
      </c>
    </row>
    <row r="1058" spans="1:16" s="93" customFormat="1" ht="12.75" hidden="1" customHeight="1" x14ac:dyDescent="0.25">
      <c r="A1058" s="69" t="s">
        <v>720</v>
      </c>
      <c r="B1058" s="69">
        <v>5</v>
      </c>
      <c r="C1058" s="69">
        <v>30</v>
      </c>
      <c r="D1058" s="69" t="s">
        <v>1431</v>
      </c>
      <c r="E1058" s="69"/>
      <c r="F1058" s="69" t="s">
        <v>680</v>
      </c>
      <c r="G1058" s="69" t="s">
        <v>1441</v>
      </c>
      <c r="H1058" s="69" t="s">
        <v>1440</v>
      </c>
      <c r="I1058" s="90">
        <v>43565</v>
      </c>
      <c r="J1058" s="90">
        <v>43565</v>
      </c>
      <c r="K1058" s="91">
        <v>5269</v>
      </c>
      <c r="L1058" s="110">
        <v>34.799999999999997</v>
      </c>
      <c r="M1058" s="69" t="s">
        <v>712</v>
      </c>
    </row>
    <row r="1059" spans="1:16" s="93" customFormat="1" ht="26.25" hidden="1" customHeight="1" x14ac:dyDescent="0.25">
      <c r="A1059" s="69" t="s">
        <v>720</v>
      </c>
      <c r="B1059" s="69">
        <v>5</v>
      </c>
      <c r="C1059" s="69">
        <v>30</v>
      </c>
      <c r="D1059" s="69" t="s">
        <v>1431</v>
      </c>
      <c r="E1059" s="69"/>
      <c r="F1059" s="69" t="s">
        <v>684</v>
      </c>
      <c r="G1059" s="69" t="s">
        <v>1442</v>
      </c>
      <c r="H1059" s="69" t="s">
        <v>1440</v>
      </c>
      <c r="I1059" s="90">
        <v>43565</v>
      </c>
      <c r="J1059" s="90">
        <v>43565</v>
      </c>
      <c r="K1059" s="91" t="s">
        <v>1443</v>
      </c>
      <c r="L1059" s="110">
        <v>348</v>
      </c>
      <c r="M1059" s="69" t="s">
        <v>712</v>
      </c>
    </row>
    <row r="1060" spans="1:16" s="93" customFormat="1" ht="12.75" hidden="1" customHeight="1" x14ac:dyDescent="0.25">
      <c r="A1060" s="69"/>
      <c r="B1060" s="69"/>
      <c r="C1060" s="69"/>
      <c r="D1060" s="69"/>
      <c r="E1060" s="69"/>
      <c r="F1060" s="69"/>
      <c r="G1060" s="69"/>
      <c r="H1060" s="69"/>
      <c r="I1060" s="90"/>
      <c r="J1060" s="90"/>
      <c r="K1060" s="91"/>
      <c r="L1060" s="110"/>
      <c r="M1060" s="69"/>
    </row>
    <row r="1061" spans="1:16" s="93" customFormat="1" ht="12.75" hidden="1" customHeight="1" x14ac:dyDescent="0.25">
      <c r="A1061" s="69"/>
      <c r="B1061" s="69"/>
      <c r="C1061" s="69"/>
      <c r="D1061" s="69"/>
      <c r="E1061" s="69"/>
      <c r="F1061" s="69"/>
      <c r="G1061" s="69"/>
      <c r="H1061" s="69"/>
      <c r="I1061" s="90"/>
      <c r="J1061" s="90"/>
      <c r="K1061" s="91"/>
      <c r="L1061" s="110"/>
      <c r="M1061" s="69"/>
    </row>
    <row r="1062" spans="1:16" s="74" customFormat="1" ht="19.5" hidden="1" customHeight="1" x14ac:dyDescent="0.25">
      <c r="A1062" s="69"/>
      <c r="B1062" s="99"/>
      <c r="C1062" s="100"/>
      <c r="D1062" s="152"/>
      <c r="E1062" s="108"/>
      <c r="F1062" s="103"/>
      <c r="G1062" s="144"/>
      <c r="H1062" s="103"/>
      <c r="I1062" s="145"/>
      <c r="J1062" s="145"/>
      <c r="K1062" s="108"/>
      <c r="L1062" s="247"/>
      <c r="M1062" s="103"/>
      <c r="P1062" s="97"/>
    </row>
    <row r="1063" spans="1:16" s="74" customFormat="1" ht="19.5" hidden="1" customHeight="1" x14ac:dyDescent="0.25">
      <c r="A1063" s="69"/>
      <c r="B1063" s="99"/>
      <c r="C1063" s="100"/>
      <c r="D1063" s="152"/>
      <c r="E1063" s="108"/>
      <c r="F1063" s="103"/>
      <c r="G1063" s="144"/>
      <c r="H1063" s="103"/>
      <c r="I1063" s="145"/>
      <c r="J1063" s="145"/>
      <c r="K1063" s="108"/>
      <c r="L1063" s="247"/>
      <c r="M1063" s="103"/>
      <c r="P1063" s="97"/>
    </row>
    <row r="1064" spans="1:16" s="74" customFormat="1" ht="19.5" hidden="1" customHeight="1" thickBot="1" x14ac:dyDescent="0.3">
      <c r="A1064" s="69"/>
      <c r="B1064" s="99"/>
      <c r="C1064" s="100"/>
      <c r="D1064" s="152"/>
      <c r="E1064" s="108"/>
      <c r="F1064" s="103"/>
      <c r="G1064" s="144"/>
      <c r="H1064" s="103"/>
      <c r="I1064" s="145"/>
      <c r="J1064" s="145"/>
      <c r="K1064" s="108"/>
      <c r="L1064" s="247"/>
      <c r="M1064" s="103"/>
      <c r="P1064" s="97"/>
    </row>
    <row r="1065" spans="1:16" s="74" customFormat="1" ht="19.5" customHeight="1" x14ac:dyDescent="0.25">
      <c r="A1065" s="551" t="s">
        <v>640</v>
      </c>
      <c r="B1065" s="552"/>
      <c r="C1065" s="552"/>
      <c r="D1065" s="552"/>
      <c r="E1065" s="552"/>
      <c r="F1065" s="552"/>
      <c r="G1065" s="552"/>
      <c r="H1065" s="552"/>
      <c r="I1065" s="552"/>
      <c r="J1065" s="552"/>
      <c r="K1065" s="553"/>
      <c r="L1065" s="313">
        <f>SUM(L1066:L1067)</f>
        <v>7500</v>
      </c>
      <c r="M1065" s="89"/>
    </row>
    <row r="1066" spans="1:16" s="74" customFormat="1" ht="63" customHeight="1" x14ac:dyDescent="0.25">
      <c r="A1066" s="157" t="s">
        <v>679</v>
      </c>
      <c r="B1066" s="99">
        <v>6</v>
      </c>
      <c r="C1066" s="100">
        <v>24</v>
      </c>
      <c r="D1066" s="142" t="s">
        <v>1758</v>
      </c>
      <c r="E1066" s="102"/>
      <c r="F1066" s="103" t="s">
        <v>680</v>
      </c>
      <c r="G1066" s="143" t="s">
        <v>1759</v>
      </c>
      <c r="H1066" s="520" t="s">
        <v>1197</v>
      </c>
      <c r="I1066" s="520">
        <v>43635</v>
      </c>
      <c r="J1066" s="520">
        <v>43635</v>
      </c>
      <c r="K1066" s="108">
        <v>1081</v>
      </c>
      <c r="L1066" s="247">
        <v>7500</v>
      </c>
      <c r="M1066" s="103" t="s">
        <v>693</v>
      </c>
      <c r="N1066" s="528"/>
      <c r="P1066" s="97"/>
    </row>
    <row r="1067" spans="1:16" s="93" customFormat="1" ht="12.75" customHeight="1" x14ac:dyDescent="0.25">
      <c r="A1067" s="69"/>
      <c r="B1067" s="69"/>
      <c r="C1067" s="69"/>
      <c r="D1067" s="69"/>
      <c r="E1067" s="69"/>
      <c r="F1067" s="69"/>
      <c r="G1067" s="69"/>
      <c r="H1067" s="69"/>
      <c r="I1067" s="90"/>
      <c r="J1067" s="90"/>
      <c r="K1067" s="91"/>
      <c r="L1067" s="110"/>
      <c r="M1067" s="69"/>
    </row>
    <row r="1068" spans="1:16" s="93" customFormat="1" ht="12.75" customHeight="1" x14ac:dyDescent="0.25">
      <c r="A1068" s="69"/>
      <c r="B1068" s="69"/>
      <c r="C1068" s="69"/>
      <c r="D1068" s="69"/>
      <c r="E1068" s="69"/>
      <c r="F1068" s="69"/>
      <c r="G1068" s="69"/>
      <c r="H1068" s="69"/>
      <c r="I1068" s="90"/>
      <c r="J1068" s="90"/>
      <c r="K1068" s="91"/>
      <c r="L1068" s="110"/>
      <c r="M1068" s="69"/>
    </row>
    <row r="1069" spans="1:16" s="74" customFormat="1" ht="19.5" customHeight="1" x14ac:dyDescent="0.25">
      <c r="A1069" s="69"/>
      <c r="B1069" s="99"/>
      <c r="C1069" s="100"/>
      <c r="D1069" s="152"/>
      <c r="E1069" s="108"/>
      <c r="F1069" s="103"/>
      <c r="G1069" s="144"/>
      <c r="H1069" s="103"/>
      <c r="I1069" s="145"/>
      <c r="J1069" s="145"/>
      <c r="K1069" s="108"/>
      <c r="L1069" s="247"/>
      <c r="M1069" s="103"/>
      <c r="P1069" s="97"/>
    </row>
    <row r="1070" spans="1:16" s="74" customFormat="1" ht="19.5" hidden="1" customHeight="1" x14ac:dyDescent="0.25">
      <c r="A1070" s="69"/>
      <c r="B1070" s="99"/>
      <c r="C1070" s="100"/>
      <c r="D1070" s="152"/>
      <c r="E1070" s="108"/>
      <c r="F1070" s="103"/>
      <c r="G1070" s="144"/>
      <c r="H1070" s="103"/>
      <c r="I1070" s="145"/>
      <c r="J1070" s="145"/>
      <c r="K1070" s="108"/>
      <c r="L1070" s="247"/>
      <c r="M1070" s="103"/>
      <c r="P1070" s="97"/>
    </row>
    <row r="1071" spans="1:16" s="74" customFormat="1" ht="19.5" hidden="1" customHeight="1" x14ac:dyDescent="0.25">
      <c r="A1071" s="157"/>
      <c r="B1071" s="99"/>
      <c r="C1071" s="100"/>
      <c r="D1071" s="142"/>
      <c r="E1071" s="102"/>
      <c r="F1071" s="103"/>
      <c r="G1071" s="104"/>
      <c r="H1071" s="96"/>
      <c r="I1071" s="105"/>
      <c r="J1071" s="105"/>
      <c r="K1071" s="108"/>
      <c r="L1071" s="247"/>
      <c r="M1071" s="103"/>
      <c r="P1071" s="97"/>
    </row>
    <row r="1072" spans="1:16" s="74" customFormat="1" ht="19.5" hidden="1" customHeight="1" x14ac:dyDescent="0.25">
      <c r="A1072" s="157"/>
      <c r="B1072" s="99"/>
      <c r="C1072" s="100"/>
      <c r="D1072" s="142"/>
      <c r="E1072" s="102"/>
      <c r="F1072" s="103"/>
      <c r="G1072" s="104"/>
      <c r="H1072" s="96"/>
      <c r="I1072" s="105"/>
      <c r="J1072" s="105"/>
      <c r="K1072" s="108"/>
      <c r="L1072" s="247"/>
      <c r="M1072" s="103"/>
      <c r="P1072" s="97"/>
    </row>
    <row r="1073" spans="1:16" s="74" customFormat="1" ht="19.5" hidden="1" customHeight="1" x14ac:dyDescent="0.25">
      <c r="A1073" s="157"/>
      <c r="B1073" s="99"/>
      <c r="C1073" s="100"/>
      <c r="D1073" s="142"/>
      <c r="E1073" s="102"/>
      <c r="F1073" s="103"/>
      <c r="G1073" s="104"/>
      <c r="H1073" s="96"/>
      <c r="I1073" s="105"/>
      <c r="J1073" s="105"/>
      <c r="K1073" s="108"/>
      <c r="L1073" s="247"/>
      <c r="M1073" s="103"/>
      <c r="P1073" s="97"/>
    </row>
    <row r="1074" spans="1:16" s="74" customFormat="1" ht="19.5" hidden="1" customHeight="1" x14ac:dyDescent="0.25">
      <c r="A1074" s="157"/>
      <c r="B1074" s="99"/>
      <c r="C1074" s="100"/>
      <c r="D1074" s="142"/>
      <c r="E1074" s="102"/>
      <c r="F1074" s="103"/>
      <c r="G1074" s="143"/>
      <c r="H1074" s="96"/>
      <c r="I1074" s="105"/>
      <c r="J1074" s="105"/>
      <c r="K1074" s="108"/>
      <c r="L1074" s="247"/>
      <c r="M1074" s="103"/>
      <c r="P1074" s="97"/>
    </row>
    <row r="1075" spans="1:16" s="74" customFormat="1" ht="19.5" hidden="1" customHeight="1" x14ac:dyDescent="0.25">
      <c r="A1075" s="157"/>
      <c r="B1075" s="99"/>
      <c r="C1075" s="100"/>
      <c r="D1075" s="142"/>
      <c r="E1075" s="102"/>
      <c r="F1075" s="103"/>
      <c r="G1075" s="104"/>
      <c r="H1075" s="96"/>
      <c r="I1075" s="105"/>
      <c r="J1075" s="105"/>
      <c r="K1075" s="108"/>
      <c r="L1075" s="247"/>
      <c r="M1075" s="103"/>
      <c r="P1075" s="97"/>
    </row>
    <row r="1076" spans="1:16" s="74" customFormat="1" ht="19.5" hidden="1" customHeight="1" thickBot="1" x14ac:dyDescent="0.3">
      <c r="A1076" s="157"/>
      <c r="B1076" s="99"/>
      <c r="C1076" s="100"/>
      <c r="D1076" s="142"/>
      <c r="E1076" s="102"/>
      <c r="F1076" s="103"/>
      <c r="G1076" s="104"/>
      <c r="H1076" s="96"/>
      <c r="I1076" s="105"/>
      <c r="J1076" s="105"/>
      <c r="K1076" s="108"/>
      <c r="L1076" s="247"/>
      <c r="M1076" s="103"/>
      <c r="P1076" s="97"/>
    </row>
    <row r="1077" spans="1:16" s="74" customFormat="1" ht="19.5" hidden="1" customHeight="1" x14ac:dyDescent="0.25">
      <c r="A1077" s="551"/>
      <c r="B1077" s="552"/>
      <c r="C1077" s="552"/>
      <c r="D1077" s="552"/>
      <c r="E1077" s="552"/>
      <c r="F1077" s="552"/>
      <c r="G1077" s="552"/>
      <c r="H1077" s="552"/>
      <c r="I1077" s="552"/>
      <c r="J1077" s="552"/>
      <c r="K1077" s="553"/>
      <c r="L1077" s="313">
        <f>SUM(L1078)</f>
        <v>0</v>
      </c>
      <c r="M1077" s="89"/>
    </row>
    <row r="1078" spans="1:16" s="74" customFormat="1" ht="19.5" hidden="1" customHeight="1" thickBot="1" x14ac:dyDescent="0.3">
      <c r="A1078" s="157"/>
      <c r="B1078" s="99"/>
      <c r="C1078" s="100"/>
      <c r="D1078" s="142"/>
      <c r="E1078" s="102"/>
      <c r="F1078" s="103"/>
      <c r="G1078" s="104"/>
      <c r="H1078" s="96"/>
      <c r="I1078" s="105"/>
      <c r="J1078" s="105"/>
      <c r="K1078" s="108"/>
      <c r="L1078" s="247"/>
      <c r="M1078" s="103"/>
      <c r="P1078" s="97"/>
    </row>
    <row r="1079" spans="1:16" s="74" customFormat="1" ht="19.5" hidden="1" customHeight="1" x14ac:dyDescent="0.25">
      <c r="A1079" s="551"/>
      <c r="B1079" s="552"/>
      <c r="C1079" s="552"/>
      <c r="D1079" s="552"/>
      <c r="E1079" s="552"/>
      <c r="F1079" s="552"/>
      <c r="G1079" s="552"/>
      <c r="H1079" s="552"/>
      <c r="I1079" s="552"/>
      <c r="J1079" s="552"/>
      <c r="K1079" s="553"/>
      <c r="L1079" s="313">
        <f>SUM(L1080:L1089)</f>
        <v>0</v>
      </c>
      <c r="M1079" s="89"/>
    </row>
    <row r="1080" spans="1:16" s="74" customFormat="1" ht="19.5" hidden="1" customHeight="1" x14ac:dyDescent="0.25">
      <c r="A1080" s="157"/>
      <c r="B1080" s="99"/>
      <c r="C1080" s="100"/>
      <c r="D1080" s="142"/>
      <c r="E1080" s="102"/>
      <c r="F1080" s="103"/>
      <c r="G1080" s="143"/>
      <c r="H1080" s="96"/>
      <c r="I1080" s="105"/>
      <c r="J1080" s="105"/>
      <c r="K1080" s="108"/>
      <c r="L1080" s="247"/>
      <c r="M1080" s="103"/>
      <c r="P1080" s="97"/>
    </row>
    <row r="1081" spans="1:16" s="74" customFormat="1" ht="19.5" hidden="1" customHeight="1" x14ac:dyDescent="0.25">
      <c r="A1081" s="157"/>
      <c r="B1081" s="99"/>
      <c r="C1081" s="100"/>
      <c r="D1081" s="142"/>
      <c r="E1081" s="102"/>
      <c r="F1081" s="103"/>
      <c r="G1081" s="104"/>
      <c r="H1081" s="96"/>
      <c r="I1081" s="105"/>
      <c r="J1081" s="105"/>
      <c r="K1081" s="108"/>
      <c r="L1081" s="247"/>
      <c r="M1081" s="103"/>
      <c r="P1081" s="97"/>
    </row>
    <row r="1082" spans="1:16" s="74" customFormat="1" ht="19.5" hidden="1" customHeight="1" x14ac:dyDescent="0.25">
      <c r="A1082" s="157"/>
      <c r="B1082" s="99"/>
      <c r="C1082" s="100"/>
      <c r="D1082" s="142"/>
      <c r="E1082" s="102"/>
      <c r="F1082" s="103"/>
      <c r="G1082" s="104"/>
      <c r="H1082" s="96"/>
      <c r="I1082" s="105"/>
      <c r="J1082" s="105"/>
      <c r="K1082" s="108"/>
      <c r="L1082" s="247"/>
      <c r="M1082" s="103"/>
      <c r="P1082" s="97"/>
    </row>
    <row r="1083" spans="1:16" s="74" customFormat="1" ht="19.5" hidden="1" customHeight="1" x14ac:dyDescent="0.25">
      <c r="A1083" s="157"/>
      <c r="B1083" s="99"/>
      <c r="C1083" s="100"/>
      <c r="D1083" s="142"/>
      <c r="E1083" s="102"/>
      <c r="F1083" s="103"/>
      <c r="G1083" s="143"/>
      <c r="H1083" s="96"/>
      <c r="I1083" s="105"/>
      <c r="J1083" s="105"/>
      <c r="K1083" s="108"/>
      <c r="L1083" s="247"/>
      <c r="M1083" s="103"/>
      <c r="P1083" s="97"/>
    </row>
    <row r="1084" spans="1:16" s="74" customFormat="1" ht="19.5" hidden="1" customHeight="1" x14ac:dyDescent="0.25">
      <c r="A1084" s="157"/>
      <c r="B1084" s="99"/>
      <c r="C1084" s="100"/>
      <c r="D1084" s="142"/>
      <c r="E1084" s="102"/>
      <c r="F1084" s="103"/>
      <c r="G1084" s="143"/>
      <c r="H1084" s="96"/>
      <c r="I1084" s="105"/>
      <c r="J1084" s="105"/>
      <c r="K1084" s="108"/>
      <c r="L1084" s="247"/>
      <c r="M1084" s="103"/>
      <c r="P1084" s="97"/>
    </row>
    <row r="1085" spans="1:16" s="74" customFormat="1" ht="19.5" hidden="1" customHeight="1" x14ac:dyDescent="0.25">
      <c r="A1085" s="157"/>
      <c r="B1085" s="99"/>
      <c r="C1085" s="100"/>
      <c r="D1085" s="142"/>
      <c r="E1085" s="102"/>
      <c r="F1085" s="103"/>
      <c r="G1085" s="143"/>
      <c r="H1085" s="96"/>
      <c r="I1085" s="105"/>
      <c r="J1085" s="105"/>
      <c r="K1085" s="108"/>
      <c r="L1085" s="247"/>
      <c r="M1085" s="103"/>
      <c r="P1085" s="97"/>
    </row>
    <row r="1086" spans="1:16" s="74" customFormat="1" ht="19.5" hidden="1" customHeight="1" x14ac:dyDescent="0.25">
      <c r="A1086" s="157"/>
      <c r="B1086" s="99"/>
      <c r="C1086" s="100"/>
      <c r="D1086" s="142"/>
      <c r="E1086" s="102"/>
      <c r="F1086" s="103"/>
      <c r="G1086" s="143"/>
      <c r="H1086" s="96"/>
      <c r="I1086" s="105"/>
      <c r="J1086" s="105"/>
      <c r="K1086" s="108"/>
      <c r="L1086" s="247"/>
      <c r="M1086" s="103"/>
      <c r="P1086" s="97"/>
    </row>
    <row r="1087" spans="1:16" s="74" customFormat="1" ht="19.5" hidden="1" customHeight="1" x14ac:dyDescent="0.25">
      <c r="A1087" s="157"/>
      <c r="B1087" s="99"/>
      <c r="C1087" s="100"/>
      <c r="D1087" s="142"/>
      <c r="E1087" s="102"/>
      <c r="F1087" s="103"/>
      <c r="G1087" s="143"/>
      <c r="H1087" s="96"/>
      <c r="I1087" s="105"/>
      <c r="J1087" s="105"/>
      <c r="K1087" s="108"/>
      <c r="L1087" s="247"/>
      <c r="M1087" s="103"/>
      <c r="P1087" s="97"/>
    </row>
    <row r="1088" spans="1:16" s="74" customFormat="1" ht="19.5" hidden="1" customHeight="1" x14ac:dyDescent="0.25">
      <c r="A1088" s="157"/>
      <c r="B1088" s="99"/>
      <c r="C1088" s="100"/>
      <c r="D1088" s="142"/>
      <c r="E1088" s="102"/>
      <c r="F1088" s="103"/>
      <c r="G1088" s="143"/>
      <c r="H1088" s="96"/>
      <c r="I1088" s="105"/>
      <c r="J1088" s="105"/>
      <c r="K1088" s="108"/>
      <c r="L1088" s="247"/>
      <c r="M1088" s="103"/>
      <c r="P1088" s="97"/>
    </row>
    <row r="1089" spans="1:16" s="74" customFormat="1" ht="19.5" hidden="1" customHeight="1" thickBot="1" x14ac:dyDescent="0.3">
      <c r="A1089" s="157"/>
      <c r="B1089" s="99"/>
      <c r="C1089" s="100"/>
      <c r="D1089" s="142"/>
      <c r="E1089" s="102"/>
      <c r="F1089" s="103"/>
      <c r="G1089" s="143"/>
      <c r="H1089" s="96"/>
      <c r="I1089" s="105"/>
      <c r="J1089" s="105"/>
      <c r="K1089" s="108"/>
      <c r="L1089" s="247"/>
      <c r="M1089" s="103"/>
      <c r="P1089" s="97"/>
    </row>
    <row r="1090" spans="1:16" s="74" customFormat="1" ht="19.5" hidden="1" customHeight="1" x14ac:dyDescent="0.25">
      <c r="A1090" s="551"/>
      <c r="B1090" s="552"/>
      <c r="C1090" s="552"/>
      <c r="D1090" s="552"/>
      <c r="E1090" s="552"/>
      <c r="F1090" s="552"/>
      <c r="G1090" s="552"/>
      <c r="H1090" s="552"/>
      <c r="I1090" s="552"/>
      <c r="J1090" s="552"/>
      <c r="K1090" s="553"/>
      <c r="L1090" s="243">
        <f>SUM(L1091:L1098)</f>
        <v>0</v>
      </c>
      <c r="M1090" s="89"/>
    </row>
    <row r="1091" spans="1:16" s="74" customFormat="1" ht="19.5" hidden="1" customHeight="1" x14ac:dyDescent="0.25">
      <c r="A1091" s="157"/>
      <c r="B1091" s="99"/>
      <c r="C1091" s="100"/>
      <c r="D1091" s="142"/>
      <c r="E1091" s="102"/>
      <c r="F1091" s="103"/>
      <c r="G1091" s="143"/>
      <c r="H1091" s="96"/>
      <c r="I1091" s="105"/>
      <c r="J1091" s="105"/>
      <c r="K1091" s="108"/>
      <c r="L1091" s="247"/>
      <c r="M1091" s="103"/>
      <c r="P1091" s="97"/>
    </row>
    <row r="1092" spans="1:16" s="74" customFormat="1" ht="19.5" hidden="1" customHeight="1" x14ac:dyDescent="0.25">
      <c r="A1092" s="157"/>
      <c r="B1092" s="99"/>
      <c r="C1092" s="100"/>
      <c r="D1092" s="142"/>
      <c r="E1092" s="102"/>
      <c r="F1092" s="103"/>
      <c r="G1092" s="143"/>
      <c r="H1092" s="96"/>
      <c r="I1092" s="105"/>
      <c r="J1092" s="105"/>
      <c r="K1092" s="108"/>
      <c r="L1092" s="247"/>
      <c r="M1092" s="103"/>
      <c r="P1092" s="97"/>
    </row>
    <row r="1093" spans="1:16" s="74" customFormat="1" ht="19.5" hidden="1" customHeight="1" x14ac:dyDescent="0.25">
      <c r="A1093" s="157"/>
      <c r="B1093" s="99"/>
      <c r="C1093" s="100"/>
      <c r="D1093" s="142"/>
      <c r="E1093" s="102"/>
      <c r="F1093" s="103"/>
      <c r="G1093" s="143"/>
      <c r="H1093" s="96"/>
      <c r="I1093" s="105"/>
      <c r="J1093" s="105"/>
      <c r="K1093" s="108"/>
      <c r="L1093" s="247"/>
      <c r="M1093" s="103"/>
      <c r="P1093" s="97"/>
    </row>
    <row r="1094" spans="1:16" s="74" customFormat="1" ht="19.5" hidden="1" customHeight="1" x14ac:dyDescent="0.25">
      <c r="A1094" s="157"/>
      <c r="B1094" s="99"/>
      <c r="C1094" s="100"/>
      <c r="D1094" s="142"/>
      <c r="E1094" s="102"/>
      <c r="F1094" s="103"/>
      <c r="G1094" s="143"/>
      <c r="H1094" s="96"/>
      <c r="I1094" s="105"/>
      <c r="J1094" s="105"/>
      <c r="K1094" s="108"/>
      <c r="L1094" s="247"/>
      <c r="M1094" s="103"/>
      <c r="P1094" s="97"/>
    </row>
    <row r="1095" spans="1:16" s="74" customFormat="1" ht="19.5" hidden="1" customHeight="1" x14ac:dyDescent="0.25">
      <c r="A1095" s="157"/>
      <c r="B1095" s="99"/>
      <c r="C1095" s="100"/>
      <c r="D1095" s="142"/>
      <c r="E1095" s="102"/>
      <c r="F1095" s="103"/>
      <c r="G1095" s="143"/>
      <c r="H1095" s="96"/>
      <c r="I1095" s="105"/>
      <c r="J1095" s="105"/>
      <c r="K1095" s="108"/>
      <c r="L1095" s="247"/>
      <c r="M1095" s="103"/>
      <c r="P1095" s="97"/>
    </row>
    <row r="1096" spans="1:16" s="74" customFormat="1" ht="19.5" hidden="1" customHeight="1" x14ac:dyDescent="0.25">
      <c r="A1096" s="157"/>
      <c r="B1096" s="99"/>
      <c r="C1096" s="100"/>
      <c r="D1096" s="142"/>
      <c r="E1096" s="102"/>
      <c r="F1096" s="103"/>
      <c r="G1096" s="143"/>
      <c r="H1096" s="96"/>
      <c r="I1096" s="105"/>
      <c r="J1096" s="105"/>
      <c r="K1096" s="108"/>
      <c r="L1096" s="247"/>
      <c r="M1096" s="103"/>
      <c r="P1096" s="97"/>
    </row>
    <row r="1097" spans="1:16" s="74" customFormat="1" ht="19.5" hidden="1" customHeight="1" x14ac:dyDescent="0.25">
      <c r="A1097" s="157"/>
      <c r="B1097" s="99"/>
      <c r="C1097" s="100"/>
      <c r="D1097" s="142"/>
      <c r="E1097" s="102"/>
      <c r="F1097" s="103"/>
      <c r="G1097" s="143"/>
      <c r="H1097" s="96"/>
      <c r="I1097" s="105"/>
      <c r="J1097" s="105"/>
      <c r="K1097" s="108"/>
      <c r="L1097" s="247"/>
      <c r="M1097" s="103"/>
      <c r="P1097" s="97"/>
    </row>
    <row r="1098" spans="1:16" s="74" customFormat="1" ht="19.5" hidden="1" customHeight="1" thickBot="1" x14ac:dyDescent="0.3">
      <c r="A1098" s="157"/>
      <c r="B1098" s="99"/>
      <c r="C1098" s="100"/>
      <c r="D1098" s="142"/>
      <c r="E1098" s="102"/>
      <c r="F1098" s="103"/>
      <c r="G1098" s="143"/>
      <c r="H1098" s="96"/>
      <c r="I1098" s="105"/>
      <c r="J1098" s="105"/>
      <c r="K1098" s="108"/>
      <c r="L1098" s="247"/>
      <c r="M1098" s="103"/>
      <c r="P1098" s="97"/>
    </row>
    <row r="1099" spans="1:16" s="74" customFormat="1" ht="19.5" hidden="1" customHeight="1" x14ac:dyDescent="0.25">
      <c r="A1099" s="551"/>
      <c r="B1099" s="552"/>
      <c r="C1099" s="552"/>
      <c r="D1099" s="552"/>
      <c r="E1099" s="552"/>
      <c r="F1099" s="552"/>
      <c r="G1099" s="552"/>
      <c r="H1099" s="552"/>
      <c r="I1099" s="552"/>
      <c r="J1099" s="552"/>
      <c r="K1099" s="553"/>
      <c r="L1099" s="243">
        <f>SUM(L1100:L1105)</f>
        <v>0</v>
      </c>
      <c r="M1099" s="89"/>
    </row>
    <row r="1100" spans="1:16" s="74" customFormat="1" ht="19.5" hidden="1" customHeight="1" x14ac:dyDescent="0.25">
      <c r="A1100" s="157"/>
      <c r="B1100" s="99"/>
      <c r="C1100" s="100"/>
      <c r="D1100" s="142"/>
      <c r="E1100" s="102"/>
      <c r="F1100" s="103"/>
      <c r="G1100" s="143"/>
      <c r="H1100" s="96"/>
      <c r="I1100" s="105"/>
      <c r="J1100" s="105"/>
      <c r="K1100" s="108"/>
      <c r="L1100" s="247"/>
      <c r="M1100" s="103"/>
      <c r="P1100" s="97"/>
    </row>
    <row r="1101" spans="1:16" s="74" customFormat="1" ht="19.5" hidden="1" customHeight="1" x14ac:dyDescent="0.25">
      <c r="A1101" s="157"/>
      <c r="B1101" s="99"/>
      <c r="C1101" s="100"/>
      <c r="D1101" s="142"/>
      <c r="E1101" s="102"/>
      <c r="F1101" s="103"/>
      <c r="G1101" s="143"/>
      <c r="H1101" s="96"/>
      <c r="I1101" s="105"/>
      <c r="J1101" s="105"/>
      <c r="K1101" s="108"/>
      <c r="L1101" s="247"/>
      <c r="M1101" s="103"/>
      <c r="P1101" s="97"/>
    </row>
    <row r="1102" spans="1:16" s="74" customFormat="1" ht="19.5" hidden="1" customHeight="1" x14ac:dyDescent="0.25">
      <c r="A1102" s="157"/>
      <c r="B1102" s="99"/>
      <c r="C1102" s="100"/>
      <c r="D1102" s="142"/>
      <c r="E1102" s="102"/>
      <c r="F1102" s="103"/>
      <c r="G1102" s="143"/>
      <c r="H1102" s="96"/>
      <c r="I1102" s="105"/>
      <c r="J1102" s="105"/>
      <c r="K1102" s="108"/>
      <c r="L1102" s="247"/>
      <c r="M1102" s="103"/>
      <c r="P1102" s="97"/>
    </row>
    <row r="1103" spans="1:16" s="74" customFormat="1" ht="19.5" hidden="1" customHeight="1" x14ac:dyDescent="0.25">
      <c r="A1103" s="157"/>
      <c r="B1103" s="99"/>
      <c r="C1103" s="100"/>
      <c r="D1103" s="142"/>
      <c r="E1103" s="102"/>
      <c r="F1103" s="103"/>
      <c r="G1103" s="143"/>
      <c r="H1103" s="96"/>
      <c r="I1103" s="105"/>
      <c r="J1103" s="105"/>
      <c r="K1103" s="108"/>
      <c r="L1103" s="247"/>
      <c r="M1103" s="103"/>
      <c r="P1103" s="97"/>
    </row>
    <row r="1104" spans="1:16" s="74" customFormat="1" ht="19.5" hidden="1" customHeight="1" x14ac:dyDescent="0.25">
      <c r="A1104" s="157"/>
      <c r="B1104" s="99"/>
      <c r="C1104" s="100"/>
      <c r="D1104" s="142"/>
      <c r="E1104" s="102"/>
      <c r="F1104" s="103"/>
      <c r="G1104" s="143"/>
      <c r="H1104" s="96"/>
      <c r="I1104" s="105"/>
      <c r="J1104" s="105"/>
      <c r="K1104" s="108"/>
      <c r="L1104" s="247"/>
      <c r="M1104" s="103"/>
      <c r="P1104" s="97"/>
    </row>
    <row r="1105" spans="1:16" s="74" customFormat="1" ht="19.5" hidden="1" customHeight="1" thickBot="1" x14ac:dyDescent="0.3">
      <c r="A1105" s="157"/>
      <c r="B1105" s="99"/>
      <c r="C1105" s="100"/>
      <c r="D1105" s="142"/>
      <c r="E1105" s="102"/>
      <c r="F1105" s="103"/>
      <c r="G1105" s="143"/>
      <c r="H1105" s="96"/>
      <c r="I1105" s="105"/>
      <c r="J1105" s="105"/>
      <c r="K1105" s="108"/>
      <c r="L1105" s="247"/>
      <c r="M1105" s="103"/>
      <c r="P1105" s="97"/>
    </row>
    <row r="1106" spans="1:16" s="74" customFormat="1" ht="19.5" hidden="1" customHeight="1" x14ac:dyDescent="0.25">
      <c r="A1106" s="551"/>
      <c r="B1106" s="552"/>
      <c r="C1106" s="552"/>
      <c r="D1106" s="552"/>
      <c r="E1106" s="552"/>
      <c r="F1106" s="552"/>
      <c r="G1106" s="552"/>
      <c r="H1106" s="552"/>
      <c r="I1106" s="552"/>
      <c r="J1106" s="552"/>
      <c r="K1106" s="553"/>
      <c r="L1106" s="243">
        <f>SUM(L1107:L1113)</f>
        <v>0</v>
      </c>
      <c r="M1106" s="89"/>
    </row>
    <row r="1107" spans="1:16" s="74" customFormat="1" ht="19.5" hidden="1" customHeight="1" x14ac:dyDescent="0.25">
      <c r="A1107" s="157"/>
      <c r="B1107" s="100"/>
      <c r="C1107" s="100"/>
      <c r="D1107" s="142"/>
      <c r="E1107" s="102"/>
      <c r="F1107" s="103"/>
      <c r="G1107" s="143"/>
      <c r="H1107" s="96"/>
      <c r="I1107" s="105"/>
      <c r="J1107" s="105"/>
      <c r="K1107" s="108"/>
      <c r="L1107" s="247"/>
      <c r="M1107" s="103"/>
      <c r="P1107" s="97"/>
    </row>
    <row r="1108" spans="1:16" s="74" customFormat="1" ht="19.5" hidden="1" customHeight="1" x14ac:dyDescent="0.25">
      <c r="A1108" s="157"/>
      <c r="B1108" s="100"/>
      <c r="C1108" s="100"/>
      <c r="D1108" s="142"/>
      <c r="E1108" s="102"/>
      <c r="F1108" s="103"/>
      <c r="G1108" s="143"/>
      <c r="H1108" s="96"/>
      <c r="I1108" s="105"/>
      <c r="J1108" s="105"/>
      <c r="K1108" s="108"/>
      <c r="L1108" s="247"/>
      <c r="M1108" s="103"/>
      <c r="P1108" s="97"/>
    </row>
    <row r="1109" spans="1:16" s="74" customFormat="1" ht="19.5" hidden="1" customHeight="1" x14ac:dyDescent="0.25">
      <c r="A1109" s="157"/>
      <c r="B1109" s="100"/>
      <c r="C1109" s="100"/>
      <c r="D1109" s="142"/>
      <c r="E1109" s="102"/>
      <c r="F1109" s="103"/>
      <c r="G1109" s="143"/>
      <c r="H1109" s="96"/>
      <c r="I1109" s="105"/>
      <c r="J1109" s="105"/>
      <c r="K1109" s="108"/>
      <c r="L1109" s="247"/>
      <c r="M1109" s="103"/>
      <c r="P1109" s="97"/>
    </row>
    <row r="1110" spans="1:16" s="74" customFormat="1" ht="19.5" hidden="1" customHeight="1" x14ac:dyDescent="0.25">
      <c r="A1110" s="157"/>
      <c r="B1110" s="100"/>
      <c r="C1110" s="100"/>
      <c r="D1110" s="142"/>
      <c r="E1110" s="102"/>
      <c r="F1110" s="103"/>
      <c r="G1110" s="143"/>
      <c r="H1110" s="96"/>
      <c r="I1110" s="105"/>
      <c r="J1110" s="105"/>
      <c r="K1110" s="108"/>
      <c r="L1110" s="247"/>
      <c r="M1110" s="103"/>
      <c r="P1110" s="97"/>
    </row>
    <row r="1111" spans="1:16" s="74" customFormat="1" ht="19.5" hidden="1" customHeight="1" x14ac:dyDescent="0.25">
      <c r="A1111" s="157"/>
      <c r="B1111" s="100"/>
      <c r="C1111" s="100"/>
      <c r="D1111" s="142"/>
      <c r="E1111" s="102"/>
      <c r="F1111" s="103"/>
      <c r="G1111" s="143"/>
      <c r="H1111" s="96"/>
      <c r="I1111" s="105"/>
      <c r="J1111" s="105"/>
      <c r="K1111" s="108"/>
      <c r="L1111" s="247"/>
      <c r="M1111" s="103"/>
      <c r="P1111" s="97"/>
    </row>
    <row r="1112" spans="1:16" s="74" customFormat="1" ht="19.5" hidden="1" customHeight="1" x14ac:dyDescent="0.25">
      <c r="A1112" s="157"/>
      <c r="B1112" s="100"/>
      <c r="C1112" s="100"/>
      <c r="D1112" s="142"/>
      <c r="E1112" s="102"/>
      <c r="F1112" s="103"/>
      <c r="G1112" s="143"/>
      <c r="H1112" s="96"/>
      <c r="I1112" s="105"/>
      <c r="J1112" s="105"/>
      <c r="K1112" s="258"/>
      <c r="L1112" s="247"/>
      <c r="M1112" s="103"/>
      <c r="P1112" s="97"/>
    </row>
    <row r="1113" spans="1:16" s="74" customFormat="1" ht="19.5" hidden="1" customHeight="1" thickBot="1" x14ac:dyDescent="0.3">
      <c r="A1113" s="157"/>
      <c r="B1113" s="100"/>
      <c r="C1113" s="100"/>
      <c r="D1113" s="142"/>
      <c r="E1113" s="102"/>
      <c r="F1113" s="103"/>
      <c r="G1113" s="143"/>
      <c r="H1113" s="96"/>
      <c r="I1113" s="105"/>
      <c r="J1113" s="105"/>
      <c r="K1113" s="258"/>
      <c r="L1113" s="247"/>
      <c r="M1113" s="103"/>
      <c r="P1113" s="97"/>
    </row>
    <row r="1114" spans="1:16" s="74" customFormat="1" ht="19.5" hidden="1" customHeight="1" x14ac:dyDescent="0.25">
      <c r="A1114" s="551"/>
      <c r="B1114" s="552"/>
      <c r="C1114" s="552"/>
      <c r="D1114" s="552"/>
      <c r="E1114" s="552"/>
      <c r="F1114" s="552"/>
      <c r="G1114" s="552"/>
      <c r="H1114" s="552"/>
      <c r="I1114" s="552"/>
      <c r="J1114" s="552"/>
      <c r="K1114" s="553"/>
      <c r="L1114" s="243">
        <f>SUM(L1115:L1119)</f>
        <v>0</v>
      </c>
      <c r="M1114" s="89"/>
    </row>
    <row r="1115" spans="1:16" s="74" customFormat="1" ht="19.5" hidden="1" customHeight="1" x14ac:dyDescent="0.25">
      <c r="A1115" s="157"/>
      <c r="B1115" s="100"/>
      <c r="C1115" s="100"/>
      <c r="D1115" s="142"/>
      <c r="E1115" s="102"/>
      <c r="F1115" s="103"/>
      <c r="G1115" s="143"/>
      <c r="H1115" s="96"/>
      <c r="I1115" s="105"/>
      <c r="J1115" s="105"/>
      <c r="K1115" s="258"/>
      <c r="L1115" s="247"/>
      <c r="M1115" s="103"/>
      <c r="P1115" s="97"/>
    </row>
    <row r="1116" spans="1:16" s="74" customFormat="1" ht="19.5" hidden="1" customHeight="1" x14ac:dyDescent="0.25">
      <c r="A1116" s="157"/>
      <c r="B1116" s="100"/>
      <c r="C1116" s="100"/>
      <c r="D1116" s="142"/>
      <c r="E1116" s="102"/>
      <c r="F1116" s="103"/>
      <c r="G1116" s="143"/>
      <c r="H1116" s="96"/>
      <c r="I1116" s="105"/>
      <c r="J1116" s="105"/>
      <c r="K1116" s="258"/>
      <c r="L1116" s="247"/>
      <c r="M1116" s="103"/>
      <c r="P1116" s="97"/>
    </row>
    <row r="1117" spans="1:16" s="74" customFormat="1" ht="19.5" hidden="1" customHeight="1" x14ac:dyDescent="0.25">
      <c r="A1117" s="157"/>
      <c r="B1117" s="100"/>
      <c r="C1117" s="100"/>
      <c r="D1117" s="142"/>
      <c r="E1117" s="102"/>
      <c r="F1117" s="103"/>
      <c r="G1117" s="143"/>
      <c r="H1117" s="96"/>
      <c r="I1117" s="105"/>
      <c r="J1117" s="105"/>
      <c r="K1117" s="258"/>
      <c r="L1117" s="247"/>
      <c r="M1117" s="103"/>
      <c r="P1117" s="97"/>
    </row>
    <row r="1118" spans="1:16" s="74" customFormat="1" ht="19.5" hidden="1" customHeight="1" x14ac:dyDescent="0.25">
      <c r="A1118" s="157"/>
      <c r="B1118" s="100"/>
      <c r="C1118" s="100"/>
      <c r="D1118" s="142"/>
      <c r="E1118" s="102"/>
      <c r="F1118" s="103"/>
      <c r="G1118" s="143"/>
      <c r="H1118" s="96"/>
      <c r="I1118" s="105"/>
      <c r="J1118" s="105"/>
      <c r="K1118" s="108"/>
      <c r="L1118" s="247"/>
      <c r="M1118" s="103"/>
      <c r="P1118" s="97"/>
    </row>
    <row r="1119" spans="1:16" s="74" customFormat="1" ht="19.5" hidden="1" customHeight="1" thickBot="1" x14ac:dyDescent="0.3">
      <c r="A1119" s="157"/>
      <c r="B1119" s="100"/>
      <c r="C1119" s="100"/>
      <c r="D1119" s="142"/>
      <c r="E1119" s="102"/>
      <c r="F1119" s="103"/>
      <c r="G1119" s="143"/>
      <c r="H1119" s="96"/>
      <c r="I1119" s="105"/>
      <c r="J1119" s="105"/>
      <c r="K1119" s="108"/>
      <c r="L1119" s="247"/>
      <c r="M1119" s="103"/>
      <c r="P1119" s="97"/>
    </row>
    <row r="1120" spans="1:16" s="74" customFormat="1" ht="19.5" hidden="1" customHeight="1" x14ac:dyDescent="0.25">
      <c r="A1120" s="551"/>
      <c r="B1120" s="552"/>
      <c r="C1120" s="552"/>
      <c r="D1120" s="552"/>
      <c r="E1120" s="552"/>
      <c r="F1120" s="552"/>
      <c r="G1120" s="552"/>
      <c r="H1120" s="552"/>
      <c r="I1120" s="552"/>
      <c r="J1120" s="552"/>
      <c r="K1120" s="553"/>
      <c r="L1120" s="243">
        <f>SUM(L1121:L1131)</f>
        <v>0</v>
      </c>
      <c r="M1120" s="89"/>
    </row>
    <row r="1121" spans="1:16" s="74" customFormat="1" ht="19.5" hidden="1" customHeight="1" x14ac:dyDescent="0.25">
      <c r="A1121" s="157"/>
      <c r="B1121" s="100"/>
      <c r="C1121" s="100"/>
      <c r="D1121" s="142"/>
      <c r="E1121" s="102"/>
      <c r="F1121" s="103"/>
      <c r="G1121" s="143"/>
      <c r="H1121" s="96"/>
      <c r="I1121" s="105"/>
      <c r="J1121" s="105"/>
      <c r="K1121" s="108"/>
      <c r="L1121" s="247"/>
      <c r="M1121" s="103"/>
      <c r="P1121" s="97"/>
    </row>
    <row r="1122" spans="1:16" s="74" customFormat="1" ht="19.5" hidden="1" customHeight="1" x14ac:dyDescent="0.25">
      <c r="A1122" s="157"/>
      <c r="B1122" s="100"/>
      <c r="C1122" s="100"/>
      <c r="D1122" s="142"/>
      <c r="E1122" s="102"/>
      <c r="F1122" s="103"/>
      <c r="G1122" s="143"/>
      <c r="H1122" s="96"/>
      <c r="I1122" s="105"/>
      <c r="J1122" s="105"/>
      <c r="K1122" s="108"/>
      <c r="L1122" s="247"/>
      <c r="M1122" s="103"/>
      <c r="P1122" s="97"/>
    </row>
    <row r="1123" spans="1:16" s="74" customFormat="1" ht="19.5" hidden="1" customHeight="1" x14ac:dyDescent="0.25">
      <c r="A1123" s="157"/>
      <c r="B1123" s="100"/>
      <c r="C1123" s="100"/>
      <c r="D1123" s="142"/>
      <c r="E1123" s="102"/>
      <c r="F1123" s="103"/>
      <c r="G1123" s="143"/>
      <c r="H1123" s="96"/>
      <c r="I1123" s="105"/>
      <c r="J1123" s="105"/>
      <c r="K1123" s="108"/>
      <c r="L1123" s="247"/>
      <c r="M1123" s="103"/>
      <c r="P1123" s="97"/>
    </row>
    <row r="1124" spans="1:16" s="74" customFormat="1" ht="19.5" hidden="1" customHeight="1" x14ac:dyDescent="0.25">
      <c r="A1124" s="157"/>
      <c r="B1124" s="100"/>
      <c r="C1124" s="100"/>
      <c r="D1124" s="142"/>
      <c r="E1124" s="102"/>
      <c r="F1124" s="103"/>
      <c r="G1124" s="143"/>
      <c r="H1124" s="96"/>
      <c r="I1124" s="105"/>
      <c r="J1124" s="105"/>
      <c r="K1124" s="108"/>
      <c r="L1124" s="247"/>
      <c r="M1124" s="103"/>
      <c r="P1124" s="97"/>
    </row>
    <row r="1125" spans="1:16" s="74" customFormat="1" ht="19.5" hidden="1" customHeight="1" x14ac:dyDescent="0.25">
      <c r="A1125" s="157"/>
      <c r="B1125" s="100"/>
      <c r="C1125" s="100"/>
      <c r="D1125" s="142"/>
      <c r="E1125" s="102"/>
      <c r="F1125" s="103"/>
      <c r="G1125" s="143"/>
      <c r="H1125" s="96"/>
      <c r="I1125" s="105"/>
      <c r="J1125" s="105"/>
      <c r="K1125" s="108"/>
      <c r="L1125" s="247"/>
      <c r="M1125" s="103"/>
      <c r="P1125" s="97"/>
    </row>
    <row r="1126" spans="1:16" s="74" customFormat="1" ht="19.5" hidden="1" customHeight="1" x14ac:dyDescent="0.25">
      <c r="A1126" s="157"/>
      <c r="B1126" s="100"/>
      <c r="C1126" s="100"/>
      <c r="D1126" s="142"/>
      <c r="E1126" s="102"/>
      <c r="F1126" s="103"/>
      <c r="G1126" s="143"/>
      <c r="H1126" s="96"/>
      <c r="I1126" s="105"/>
      <c r="J1126" s="105"/>
      <c r="K1126" s="108"/>
      <c r="L1126" s="247"/>
      <c r="M1126" s="103"/>
      <c r="P1126" s="97"/>
    </row>
    <row r="1127" spans="1:16" s="74" customFormat="1" ht="19.5" hidden="1" customHeight="1" x14ac:dyDescent="0.25">
      <c r="A1127" s="157"/>
      <c r="B1127" s="100"/>
      <c r="C1127" s="100"/>
      <c r="D1127" s="142"/>
      <c r="E1127" s="102"/>
      <c r="F1127" s="103"/>
      <c r="G1127" s="143"/>
      <c r="H1127" s="96"/>
      <c r="I1127" s="105"/>
      <c r="J1127" s="105"/>
      <c r="K1127" s="108"/>
      <c r="L1127" s="247"/>
      <c r="M1127" s="103"/>
      <c r="P1127" s="97"/>
    </row>
    <row r="1128" spans="1:16" s="74" customFormat="1" ht="19.5" hidden="1" customHeight="1" x14ac:dyDescent="0.25">
      <c r="A1128" s="157"/>
      <c r="B1128" s="100"/>
      <c r="C1128" s="100"/>
      <c r="D1128" s="142"/>
      <c r="E1128" s="102"/>
      <c r="F1128" s="103"/>
      <c r="G1128" s="143"/>
      <c r="H1128" s="96"/>
      <c r="I1128" s="105"/>
      <c r="J1128" s="105"/>
      <c r="K1128" s="108"/>
      <c r="L1128" s="247"/>
      <c r="M1128" s="103"/>
      <c r="P1128" s="97"/>
    </row>
    <row r="1129" spans="1:16" s="74" customFormat="1" ht="19.5" hidden="1" customHeight="1" x14ac:dyDescent="0.25">
      <c r="A1129" s="157"/>
      <c r="B1129" s="100"/>
      <c r="C1129" s="100"/>
      <c r="D1129" s="142"/>
      <c r="E1129" s="102"/>
      <c r="F1129" s="103"/>
      <c r="G1129" s="143"/>
      <c r="H1129" s="96"/>
      <c r="I1129" s="105"/>
      <c r="J1129" s="105"/>
      <c r="K1129" s="108"/>
      <c r="L1129" s="247"/>
      <c r="M1129" s="103"/>
      <c r="P1129" s="97"/>
    </row>
    <row r="1130" spans="1:16" s="74" customFormat="1" ht="19.5" customHeight="1" x14ac:dyDescent="0.25">
      <c r="A1130" s="157"/>
      <c r="B1130" s="100"/>
      <c r="C1130" s="100"/>
      <c r="D1130" s="142"/>
      <c r="E1130" s="102"/>
      <c r="F1130" s="103"/>
      <c r="G1130" s="143"/>
      <c r="H1130" s="96"/>
      <c r="I1130" s="105"/>
      <c r="J1130" s="105"/>
      <c r="K1130" s="108"/>
      <c r="L1130" s="247"/>
      <c r="M1130" s="103"/>
      <c r="P1130" s="97"/>
    </row>
    <row r="1131" spans="1:16" s="74" customFormat="1" ht="19.5" customHeight="1" x14ac:dyDescent="0.25">
      <c r="A1131" s="157"/>
      <c r="B1131" s="100"/>
      <c r="C1131" s="100"/>
      <c r="D1131" s="142"/>
      <c r="E1131" s="102"/>
      <c r="F1131" s="103"/>
      <c r="G1131" s="143"/>
      <c r="H1131" s="96"/>
      <c r="I1131" s="105"/>
      <c r="J1131" s="105"/>
      <c r="K1131" s="108"/>
      <c r="L1131" s="247"/>
      <c r="M1131" s="103"/>
      <c r="P1131" s="97"/>
    </row>
    <row r="1132" spans="1:16" s="74" customFormat="1" ht="19.5" customHeight="1" x14ac:dyDescent="0.25">
      <c r="A1132" s="270" t="s">
        <v>34</v>
      </c>
      <c r="B1132" s="271"/>
      <c r="C1132" s="272"/>
      <c r="D1132" s="270"/>
      <c r="E1132" s="270"/>
      <c r="F1132" s="271"/>
      <c r="G1132" s="270"/>
      <c r="H1132" s="271"/>
      <c r="I1132" s="273"/>
      <c r="J1132" s="273"/>
      <c r="K1132" s="273"/>
      <c r="L1132" s="274">
        <f>L1041+L1056+L1058+L1065+L1068+L1077+L1079+L1090+L1099+L1106+L1114</f>
        <v>39139.800000000003</v>
      </c>
      <c r="M1132" s="156"/>
    </row>
    <row r="1133" spans="1:16" s="74" customFormat="1" ht="9.75" customHeight="1" x14ac:dyDescent="0.25">
      <c r="A1133" s="276"/>
      <c r="B1133" s="123"/>
      <c r="C1133" s="124"/>
      <c r="D1133" s="277"/>
      <c r="E1133" s="276"/>
      <c r="F1133" s="123"/>
      <c r="G1133" s="276"/>
      <c r="H1133" s="123"/>
      <c r="I1133" s="277"/>
      <c r="J1133" s="277"/>
      <c r="K1133" s="277"/>
      <c r="L1133" s="230"/>
      <c r="M1133" s="205"/>
    </row>
    <row r="1134" spans="1:16" s="82" customFormat="1" ht="16.5" customHeight="1" x14ac:dyDescent="0.25">
      <c r="A1134" s="558" t="s">
        <v>18</v>
      </c>
      <c r="B1134" s="558"/>
      <c r="C1134" s="558"/>
      <c r="D1134" s="558"/>
      <c r="E1134" s="558"/>
      <c r="F1134" s="558"/>
      <c r="G1134" s="560" t="s">
        <v>19</v>
      </c>
      <c r="H1134" s="560"/>
      <c r="I1134" s="128"/>
      <c r="J1134" s="128"/>
      <c r="K1134" s="128"/>
      <c r="L1134" s="550" t="s">
        <v>20</v>
      </c>
      <c r="M1134" s="550"/>
    </row>
    <row r="1135" spans="1:16" s="82" customFormat="1" ht="2.25" customHeight="1" x14ac:dyDescent="0.25">
      <c r="B1135" s="83"/>
      <c r="C1135" s="84"/>
      <c r="D1135" s="502"/>
      <c r="E1135" s="122"/>
      <c r="F1135" s="130"/>
      <c r="G1135" s="131"/>
      <c r="H1135" s="130"/>
      <c r="K1135" s="200"/>
      <c r="L1135" s="231"/>
      <c r="M1135" s="130"/>
    </row>
    <row r="1136" spans="1:16" s="82" customFormat="1" ht="14.25" customHeight="1" x14ac:dyDescent="0.25">
      <c r="A1136" s="558" t="s">
        <v>1246</v>
      </c>
      <c r="B1136" s="558"/>
      <c r="C1136" s="558"/>
      <c r="D1136" s="558"/>
      <c r="E1136" s="558"/>
      <c r="F1136" s="558"/>
      <c r="G1136" s="559" t="s">
        <v>36</v>
      </c>
      <c r="H1136" s="559"/>
      <c r="I1136" s="279"/>
      <c r="J1136" s="279"/>
      <c r="L1136" s="559" t="s">
        <v>37</v>
      </c>
      <c r="M1136" s="559"/>
    </row>
    <row r="1137" spans="1:13" s="82" customFormat="1" ht="14.25" customHeight="1" x14ac:dyDescent="0.25">
      <c r="A1137" s="558" t="s">
        <v>1247</v>
      </c>
      <c r="B1137" s="558"/>
      <c r="C1137" s="558"/>
      <c r="D1137" s="558"/>
      <c r="E1137" s="558"/>
      <c r="F1137" s="558"/>
      <c r="G1137" s="550" t="s">
        <v>39</v>
      </c>
      <c r="H1137" s="550"/>
      <c r="I1137" s="278"/>
      <c r="J1137" s="278"/>
      <c r="L1137" s="550" t="s">
        <v>40</v>
      </c>
      <c r="M1137" s="550"/>
    </row>
    <row r="1138" spans="1:13" s="93" customFormat="1" ht="19.5" customHeight="1" x14ac:dyDescent="0.25">
      <c r="A1138" s="157"/>
      <c r="B1138" s="69"/>
      <c r="C1138" s="69"/>
      <c r="D1138" s="69"/>
      <c r="E1138" s="69"/>
      <c r="F1138" s="69"/>
      <c r="G1138" s="69"/>
      <c r="H1138" s="69"/>
      <c r="I1138" s="90"/>
      <c r="J1138" s="90"/>
      <c r="K1138" s="69"/>
      <c r="L1138" s="225"/>
      <c r="M1138" s="69"/>
    </row>
    <row r="1139" spans="1:13" ht="19.5" customHeight="1" x14ac:dyDescent="0.15"/>
    <row r="1140" spans="1:13" ht="19.5" customHeight="1" x14ac:dyDescent="0.15">
      <c r="A1140" s="557" t="s">
        <v>14</v>
      </c>
      <c r="B1140" s="557"/>
      <c r="C1140" s="557"/>
      <c r="D1140" s="557"/>
      <c r="E1140" s="557"/>
      <c r="F1140" s="194"/>
      <c r="G1140" s="196"/>
      <c r="H1140" s="291"/>
      <c r="I1140" s="196"/>
      <c r="J1140" s="196"/>
      <c r="K1140" s="198"/>
      <c r="L1140" s="196"/>
      <c r="M1140" s="215"/>
    </row>
    <row r="1141" spans="1:13" ht="19.5" customHeight="1" x14ac:dyDescent="0.15">
      <c r="A1141" s="254" t="s">
        <v>591</v>
      </c>
      <c r="B1141" s="254"/>
      <c r="C1141" s="255"/>
      <c r="D1141" s="256"/>
      <c r="E1141" s="245" t="s">
        <v>590</v>
      </c>
      <c r="F1141" s="254"/>
      <c r="G1141" s="256" t="s">
        <v>244</v>
      </c>
      <c r="H1141" s="295">
        <v>834</v>
      </c>
      <c r="I1141" s="248" t="s">
        <v>247</v>
      </c>
      <c r="J1141" s="254"/>
      <c r="K1141" s="249"/>
      <c r="L1141" s="260"/>
      <c r="M1141" s="301" t="s">
        <v>248</v>
      </c>
    </row>
    <row r="1142" spans="1:13" ht="19.5" customHeight="1" x14ac:dyDescent="0.15">
      <c r="A1142" s="193"/>
      <c r="B1142" s="194"/>
      <c r="C1142" s="195"/>
      <c r="D1142" s="196"/>
      <c r="E1142" s="197"/>
      <c r="F1142" s="197"/>
      <c r="G1142" s="196"/>
      <c r="H1142" s="283"/>
      <c r="I1142" s="197"/>
      <c r="J1142" s="197"/>
      <c r="K1142" s="198"/>
      <c r="L1142" s="197"/>
      <c r="M1142" s="215"/>
    </row>
    <row r="1143" spans="1:13" s="88" customFormat="1" ht="38.25" customHeight="1" x14ac:dyDescent="0.25">
      <c r="A1143" s="33" t="s">
        <v>2</v>
      </c>
      <c r="B1143" s="9" t="s">
        <v>3</v>
      </c>
      <c r="C1143" s="85" t="s">
        <v>4</v>
      </c>
      <c r="D1143" s="9" t="s">
        <v>5</v>
      </c>
      <c r="E1143" s="9" t="s">
        <v>6</v>
      </c>
      <c r="F1143" s="9" t="s">
        <v>7</v>
      </c>
      <c r="G1143" s="9" t="s">
        <v>8</v>
      </c>
      <c r="H1143" s="9" t="s">
        <v>9</v>
      </c>
      <c r="I1143" s="9" t="s">
        <v>22</v>
      </c>
      <c r="J1143" s="9" t="s">
        <v>10</v>
      </c>
      <c r="K1143" s="9" t="s">
        <v>11</v>
      </c>
      <c r="L1143" s="222" t="s">
        <v>12</v>
      </c>
      <c r="M1143" s="9" t="s">
        <v>13</v>
      </c>
    </row>
    <row r="1144" spans="1:13" s="74" customFormat="1" ht="19.5" hidden="1" customHeight="1" x14ac:dyDescent="0.25">
      <c r="A1144" s="551" t="s">
        <v>60</v>
      </c>
      <c r="B1144" s="552"/>
      <c r="C1144" s="552"/>
      <c r="D1144" s="552"/>
      <c r="E1144" s="552"/>
      <c r="F1144" s="552"/>
      <c r="G1144" s="552"/>
      <c r="H1144" s="552"/>
      <c r="I1144" s="552"/>
      <c r="J1144" s="552"/>
      <c r="K1144" s="553"/>
      <c r="L1144" s="337">
        <f>SUM(L1145:L1160)</f>
        <v>30049.620000000003</v>
      </c>
      <c r="M1144" s="89"/>
    </row>
    <row r="1145" spans="1:13" s="93" customFormat="1" ht="19.5" hidden="1" customHeight="1" x14ac:dyDescent="0.25">
      <c r="A1145" s="157" t="s">
        <v>720</v>
      </c>
      <c r="B1145" s="69">
        <v>3</v>
      </c>
      <c r="C1145" s="69">
        <v>1</v>
      </c>
      <c r="D1145" s="69">
        <v>1</v>
      </c>
      <c r="E1145" s="69"/>
      <c r="F1145" s="153" t="s">
        <v>680</v>
      </c>
      <c r="G1145" s="69" t="s">
        <v>732</v>
      </c>
      <c r="H1145" s="69" t="s">
        <v>733</v>
      </c>
      <c r="I1145" s="90">
        <v>43469</v>
      </c>
      <c r="J1145" s="90">
        <v>43469</v>
      </c>
      <c r="K1145" s="69" t="s">
        <v>734</v>
      </c>
      <c r="L1145" s="225">
        <v>1160</v>
      </c>
      <c r="M1145" s="69" t="s">
        <v>145</v>
      </c>
    </row>
    <row r="1146" spans="1:13" s="93" customFormat="1" ht="19.5" hidden="1" customHeight="1" x14ac:dyDescent="0.25">
      <c r="A1146" s="157" t="s">
        <v>720</v>
      </c>
      <c r="B1146" s="69">
        <v>3</v>
      </c>
      <c r="C1146" s="69">
        <v>1</v>
      </c>
      <c r="D1146" s="69">
        <v>2</v>
      </c>
      <c r="E1146" s="69"/>
      <c r="F1146" s="69" t="s">
        <v>680</v>
      </c>
      <c r="G1146" s="69" t="s">
        <v>735</v>
      </c>
      <c r="H1146" s="69" t="s">
        <v>733</v>
      </c>
      <c r="I1146" s="90">
        <v>43469</v>
      </c>
      <c r="J1146" s="90">
        <v>43469</v>
      </c>
      <c r="K1146" s="69" t="s">
        <v>736</v>
      </c>
      <c r="L1146" s="225">
        <v>1972</v>
      </c>
      <c r="M1146" s="69" t="s">
        <v>145</v>
      </c>
    </row>
    <row r="1147" spans="1:13" s="93" customFormat="1" ht="19.5" hidden="1" customHeight="1" x14ac:dyDescent="0.25">
      <c r="A1147" s="157" t="s">
        <v>720</v>
      </c>
      <c r="B1147" s="69">
        <v>3</v>
      </c>
      <c r="C1147" s="69">
        <v>1</v>
      </c>
      <c r="D1147" s="69">
        <v>6</v>
      </c>
      <c r="E1147" s="69"/>
      <c r="F1147" s="69" t="s">
        <v>680</v>
      </c>
      <c r="G1147" s="69" t="s">
        <v>737</v>
      </c>
      <c r="H1147" s="69" t="s">
        <v>738</v>
      </c>
      <c r="I1147" s="90">
        <v>43468</v>
      </c>
      <c r="J1147" s="90">
        <v>43468</v>
      </c>
      <c r="K1147" s="69" t="s">
        <v>739</v>
      </c>
      <c r="L1147" s="225">
        <v>4060</v>
      </c>
      <c r="M1147" s="69" t="s">
        <v>145</v>
      </c>
    </row>
    <row r="1148" spans="1:13" s="93" customFormat="1" ht="19.5" hidden="1" customHeight="1" x14ac:dyDescent="0.25">
      <c r="A1148" s="157" t="s">
        <v>720</v>
      </c>
      <c r="B1148" s="69">
        <v>3</v>
      </c>
      <c r="C1148" s="69">
        <v>1</v>
      </c>
      <c r="D1148" s="69">
        <v>4</v>
      </c>
      <c r="E1148" s="69"/>
      <c r="F1148" s="69" t="s">
        <v>680</v>
      </c>
      <c r="G1148" s="69" t="s">
        <v>804</v>
      </c>
      <c r="H1148" s="69" t="s">
        <v>738</v>
      </c>
      <c r="I1148" s="90">
        <v>43479</v>
      </c>
      <c r="J1148" s="90">
        <v>43479</v>
      </c>
      <c r="K1148" s="69" t="s">
        <v>805</v>
      </c>
      <c r="L1148" s="225">
        <v>580</v>
      </c>
      <c r="M1148" s="69" t="s">
        <v>145</v>
      </c>
    </row>
    <row r="1149" spans="1:13" s="93" customFormat="1" ht="19.5" hidden="1" customHeight="1" x14ac:dyDescent="0.25">
      <c r="A1149" s="157" t="s">
        <v>720</v>
      </c>
      <c r="B1149" s="69">
        <v>3</v>
      </c>
      <c r="C1149" s="69">
        <v>1</v>
      </c>
      <c r="D1149" s="69">
        <v>40</v>
      </c>
      <c r="E1149" s="69"/>
      <c r="F1149" s="69" t="s">
        <v>684</v>
      </c>
      <c r="G1149" s="69" t="s">
        <v>831</v>
      </c>
      <c r="H1149" s="69" t="s">
        <v>733</v>
      </c>
      <c r="I1149" s="90">
        <v>43469</v>
      </c>
      <c r="J1149" s="90">
        <v>43469</v>
      </c>
      <c r="K1149" s="69" t="s">
        <v>832</v>
      </c>
      <c r="L1149" s="225">
        <v>812</v>
      </c>
      <c r="M1149" s="69" t="s">
        <v>145</v>
      </c>
    </row>
    <row r="1150" spans="1:13" s="93" customFormat="1" ht="19.5" hidden="1" customHeight="1" x14ac:dyDescent="0.25">
      <c r="A1150" s="157" t="s">
        <v>720</v>
      </c>
      <c r="B1150" s="69">
        <v>3</v>
      </c>
      <c r="C1150" s="69">
        <v>1</v>
      </c>
      <c r="D1150" s="69">
        <v>43</v>
      </c>
      <c r="E1150" s="69"/>
      <c r="F1150" s="69" t="s">
        <v>684</v>
      </c>
      <c r="G1150" s="69" t="s">
        <v>811</v>
      </c>
      <c r="H1150" s="69" t="s">
        <v>834</v>
      </c>
      <c r="I1150" s="90">
        <v>43468</v>
      </c>
      <c r="J1150" s="90">
        <v>43468</v>
      </c>
      <c r="K1150" s="69" t="s">
        <v>833</v>
      </c>
      <c r="L1150" s="225">
        <v>58</v>
      </c>
      <c r="M1150" s="69" t="s">
        <v>145</v>
      </c>
    </row>
    <row r="1151" spans="1:13" s="93" customFormat="1" ht="19.5" hidden="1" customHeight="1" x14ac:dyDescent="0.25">
      <c r="A1151" s="157" t="s">
        <v>720</v>
      </c>
      <c r="B1151" s="69">
        <v>3</v>
      </c>
      <c r="C1151" s="69">
        <v>5</v>
      </c>
      <c r="D1151" s="69">
        <v>81</v>
      </c>
      <c r="E1151" s="69"/>
      <c r="F1151" s="69" t="s">
        <v>684</v>
      </c>
      <c r="G1151" s="69" t="s">
        <v>867</v>
      </c>
      <c r="H1151" s="69" t="s">
        <v>857</v>
      </c>
      <c r="I1151" s="90">
        <v>43469</v>
      </c>
      <c r="J1151" s="90">
        <v>43469</v>
      </c>
      <c r="K1151" s="69" t="s">
        <v>868</v>
      </c>
      <c r="L1151" s="225">
        <v>1624</v>
      </c>
      <c r="M1151" s="69" t="s">
        <v>145</v>
      </c>
    </row>
    <row r="1152" spans="1:13" s="93" customFormat="1" ht="19.5" hidden="1" customHeight="1" x14ac:dyDescent="0.25">
      <c r="A1152" s="157" t="s">
        <v>720</v>
      </c>
      <c r="B1152" s="69">
        <v>3</v>
      </c>
      <c r="C1152" s="69">
        <v>5</v>
      </c>
      <c r="D1152" s="69">
        <v>111</v>
      </c>
      <c r="E1152" s="69"/>
      <c r="F1152" s="153" t="s">
        <v>680</v>
      </c>
      <c r="G1152" s="69" t="s">
        <v>908</v>
      </c>
      <c r="H1152" s="69" t="s">
        <v>748</v>
      </c>
      <c r="I1152" s="90">
        <v>43474</v>
      </c>
      <c r="J1152" s="90">
        <v>43474</v>
      </c>
      <c r="K1152" s="69">
        <v>389</v>
      </c>
      <c r="L1152" s="225">
        <v>1160</v>
      </c>
      <c r="M1152" s="69" t="s">
        <v>145</v>
      </c>
    </row>
    <row r="1153" spans="1:16" s="93" customFormat="1" ht="19.5" hidden="1" customHeight="1" x14ac:dyDescent="0.25">
      <c r="A1153" s="157" t="s">
        <v>720</v>
      </c>
      <c r="B1153" s="69">
        <v>3</v>
      </c>
      <c r="C1153" s="69">
        <v>5</v>
      </c>
      <c r="D1153" s="69">
        <v>113</v>
      </c>
      <c r="E1153" s="69"/>
      <c r="F1153" s="153" t="s">
        <v>680</v>
      </c>
      <c r="G1153" s="69" t="s">
        <v>910</v>
      </c>
      <c r="H1153" s="69" t="s">
        <v>748</v>
      </c>
      <c r="I1153" s="90">
        <v>43474</v>
      </c>
      <c r="J1153" s="90">
        <v>43474</v>
      </c>
      <c r="K1153" s="69">
        <v>385</v>
      </c>
      <c r="L1153" s="225">
        <v>3594.4</v>
      </c>
      <c r="M1153" s="69" t="s">
        <v>145</v>
      </c>
    </row>
    <row r="1154" spans="1:16" s="93" customFormat="1" ht="27" hidden="1" customHeight="1" x14ac:dyDescent="0.25">
      <c r="A1154" s="157" t="s">
        <v>720</v>
      </c>
      <c r="B1154" s="69">
        <v>3</v>
      </c>
      <c r="C1154" s="69">
        <v>22</v>
      </c>
      <c r="D1154" s="69">
        <v>192</v>
      </c>
      <c r="E1154" s="69"/>
      <c r="F1154" s="153" t="s">
        <v>684</v>
      </c>
      <c r="G1154" s="69" t="s">
        <v>965</v>
      </c>
      <c r="H1154" s="69" t="s">
        <v>857</v>
      </c>
      <c r="I1154" s="90">
        <v>1334</v>
      </c>
      <c r="J1154" s="90">
        <v>1334</v>
      </c>
      <c r="K1154" s="90" t="s">
        <v>966</v>
      </c>
      <c r="L1154" s="225">
        <v>1334</v>
      </c>
      <c r="M1154" s="69" t="s">
        <v>145</v>
      </c>
    </row>
    <row r="1155" spans="1:16" s="93" customFormat="1" ht="19.5" hidden="1" customHeight="1" x14ac:dyDescent="0.25">
      <c r="A1155" s="157" t="s">
        <v>720</v>
      </c>
      <c r="B1155" s="69">
        <v>3</v>
      </c>
      <c r="C1155" s="69">
        <v>22</v>
      </c>
      <c r="D1155" s="69">
        <v>195</v>
      </c>
      <c r="E1155" s="69"/>
      <c r="F1155" s="153" t="s">
        <v>680</v>
      </c>
      <c r="G1155" s="69" t="s">
        <v>971</v>
      </c>
      <c r="H1155" s="69" t="s">
        <v>878</v>
      </c>
      <c r="I1155" s="90">
        <v>43546</v>
      </c>
      <c r="J1155" s="90">
        <v>43546</v>
      </c>
      <c r="K1155" s="69" t="s">
        <v>972</v>
      </c>
      <c r="L1155" s="225">
        <v>1972</v>
      </c>
      <c r="M1155" s="69" t="s">
        <v>145</v>
      </c>
    </row>
    <row r="1156" spans="1:16" s="93" customFormat="1" ht="19.5" hidden="1" customHeight="1" thickBot="1" x14ac:dyDescent="0.3">
      <c r="A1156" s="157" t="s">
        <v>720</v>
      </c>
      <c r="B1156" s="69">
        <v>3</v>
      </c>
      <c r="C1156" s="69">
        <v>22</v>
      </c>
      <c r="D1156" s="69">
        <v>196</v>
      </c>
      <c r="E1156" s="69"/>
      <c r="F1156" s="153" t="s">
        <v>684</v>
      </c>
      <c r="G1156" s="69" t="s">
        <v>973</v>
      </c>
      <c r="H1156" s="69" t="s">
        <v>878</v>
      </c>
      <c r="I1156" s="90">
        <v>43531</v>
      </c>
      <c r="J1156" s="90">
        <v>43531</v>
      </c>
      <c r="K1156" s="69" t="s">
        <v>974</v>
      </c>
      <c r="L1156" s="225">
        <v>174</v>
      </c>
      <c r="M1156" s="69" t="s">
        <v>145</v>
      </c>
    </row>
    <row r="1157" spans="1:16" s="74" customFormat="1" ht="19.5" hidden="1" customHeight="1" x14ac:dyDescent="0.25">
      <c r="A1157" s="551" t="s">
        <v>1252</v>
      </c>
      <c r="B1157" s="552"/>
      <c r="C1157" s="552"/>
      <c r="D1157" s="552"/>
      <c r="E1157" s="552"/>
      <c r="F1157" s="552"/>
      <c r="G1157" s="552"/>
      <c r="H1157" s="552"/>
      <c r="I1157" s="552"/>
      <c r="J1157" s="552"/>
      <c r="K1157" s="553"/>
      <c r="L1157" s="337">
        <f>SUM(L1158:L1172)</f>
        <v>10476.220000000001</v>
      </c>
      <c r="M1157" s="89"/>
    </row>
    <row r="1158" spans="1:16" s="93" customFormat="1" ht="33.75" hidden="1" customHeight="1" x14ac:dyDescent="0.25">
      <c r="A1158" s="157" t="s">
        <v>720</v>
      </c>
      <c r="B1158" s="69">
        <v>5</v>
      </c>
      <c r="C1158" s="69">
        <v>22</v>
      </c>
      <c r="D1158" s="69" t="s">
        <v>1351</v>
      </c>
      <c r="E1158" s="69"/>
      <c r="F1158" s="153" t="s">
        <v>1162</v>
      </c>
      <c r="G1158" s="69" t="s">
        <v>1352</v>
      </c>
      <c r="H1158" s="69" t="s">
        <v>1142</v>
      </c>
      <c r="I1158" s="90">
        <v>43578</v>
      </c>
      <c r="J1158" s="90">
        <v>43578</v>
      </c>
      <c r="K1158" s="69" t="s">
        <v>1353</v>
      </c>
      <c r="L1158" s="225">
        <v>324.8</v>
      </c>
      <c r="M1158" s="69" t="s">
        <v>1127</v>
      </c>
    </row>
    <row r="1159" spans="1:16" s="93" customFormat="1" ht="38.25" hidden="1" customHeight="1" x14ac:dyDescent="0.25">
      <c r="A1159" s="157" t="s">
        <v>720</v>
      </c>
      <c r="B1159" s="69">
        <v>5</v>
      </c>
      <c r="C1159" s="69">
        <v>23</v>
      </c>
      <c r="D1159" s="69" t="s">
        <v>1426</v>
      </c>
      <c r="E1159" s="69"/>
      <c r="F1159" s="153" t="s">
        <v>684</v>
      </c>
      <c r="G1159" s="69" t="s">
        <v>1427</v>
      </c>
      <c r="H1159" s="69" t="s">
        <v>1142</v>
      </c>
      <c r="I1159" s="90">
        <v>43578</v>
      </c>
      <c r="J1159" s="90">
        <v>43578</v>
      </c>
      <c r="K1159" s="69" t="s">
        <v>1428</v>
      </c>
      <c r="L1159" s="225">
        <v>556.79999999999995</v>
      </c>
      <c r="M1159" s="69" t="s">
        <v>1127</v>
      </c>
    </row>
    <row r="1160" spans="1:16" s="93" customFormat="1" ht="21.75" hidden="1" customHeight="1" x14ac:dyDescent="0.25">
      <c r="A1160" s="157" t="s">
        <v>720</v>
      </c>
      <c r="B1160" s="69">
        <v>5</v>
      </c>
      <c r="C1160" s="69">
        <v>13</v>
      </c>
      <c r="D1160" s="69" t="s">
        <v>1467</v>
      </c>
      <c r="E1160" s="69"/>
      <c r="F1160" s="153" t="s">
        <v>684</v>
      </c>
      <c r="G1160" s="69" t="s">
        <v>1468</v>
      </c>
      <c r="H1160" s="69" t="s">
        <v>1321</v>
      </c>
      <c r="I1160" s="90">
        <v>43598</v>
      </c>
      <c r="J1160" s="90">
        <v>43598</v>
      </c>
      <c r="K1160" s="69">
        <v>15088</v>
      </c>
      <c r="L1160" s="225">
        <v>191.4</v>
      </c>
      <c r="M1160" s="69" t="s">
        <v>1469</v>
      </c>
    </row>
    <row r="1161" spans="1:16" s="93" customFormat="1" ht="21.75" hidden="1" customHeight="1" x14ac:dyDescent="0.25">
      <c r="A1161" s="157"/>
      <c r="B1161" s="69"/>
      <c r="C1161" s="69"/>
      <c r="D1161" s="69"/>
      <c r="E1161" s="69"/>
      <c r="F1161" s="153"/>
      <c r="G1161" s="69"/>
      <c r="H1161" s="69"/>
      <c r="I1161" s="90"/>
      <c r="J1161" s="90"/>
      <c r="K1161" s="69"/>
      <c r="L1161" s="225"/>
      <c r="M1161" s="69"/>
    </row>
    <row r="1162" spans="1:16" s="93" customFormat="1" ht="19.5" hidden="1" customHeight="1" x14ac:dyDescent="0.25">
      <c r="A1162" s="157"/>
      <c r="B1162" s="69"/>
      <c r="C1162" s="69"/>
      <c r="D1162" s="69"/>
      <c r="E1162" s="69"/>
      <c r="F1162" s="153"/>
      <c r="G1162" s="69"/>
      <c r="H1162" s="69"/>
      <c r="I1162" s="90"/>
      <c r="J1162" s="90"/>
      <c r="K1162" s="69"/>
      <c r="L1162" s="225"/>
      <c r="M1162" s="69"/>
    </row>
    <row r="1163" spans="1:16" s="74" customFormat="1" ht="19.5" customHeight="1" thickBot="1" x14ac:dyDescent="0.3">
      <c r="A1163" s="551" t="s">
        <v>640</v>
      </c>
      <c r="B1163" s="552"/>
      <c r="C1163" s="552"/>
      <c r="D1163" s="552"/>
      <c r="E1163" s="552"/>
      <c r="F1163" s="552"/>
      <c r="G1163" s="552"/>
      <c r="H1163" s="552"/>
      <c r="I1163" s="552"/>
      <c r="J1163" s="552"/>
      <c r="K1163" s="553"/>
      <c r="L1163" s="288">
        <f>SUM(L1164:L1173)</f>
        <v>4701.6100000000006</v>
      </c>
      <c r="M1163" s="96"/>
      <c r="P1163" s="97"/>
    </row>
    <row r="1164" spans="1:16" s="74" customFormat="1" ht="37.5" customHeight="1" x14ac:dyDescent="0.25">
      <c r="A1164" s="69" t="s">
        <v>1208</v>
      </c>
      <c r="B1164" s="99">
        <v>6</v>
      </c>
      <c r="C1164" s="100">
        <v>8</v>
      </c>
      <c r="D1164" s="142" t="s">
        <v>1492</v>
      </c>
      <c r="E1164" s="102"/>
      <c r="F1164" s="103" t="s">
        <v>680</v>
      </c>
      <c r="G1164" s="143" t="s">
        <v>1501</v>
      </c>
      <c r="H1164" s="96" t="s">
        <v>1502</v>
      </c>
      <c r="I1164" s="105">
        <v>43536</v>
      </c>
      <c r="J1164" s="105">
        <v>43536</v>
      </c>
      <c r="K1164" s="108">
        <v>44</v>
      </c>
      <c r="L1164" s="247">
        <v>1072</v>
      </c>
      <c r="M1164" s="103" t="s">
        <v>1127</v>
      </c>
      <c r="N1164" s="515"/>
      <c r="P1164" s="97"/>
    </row>
    <row r="1165" spans="1:16" s="74" customFormat="1" ht="19.5" customHeight="1" x14ac:dyDescent="0.25">
      <c r="A1165" s="69" t="s">
        <v>1208</v>
      </c>
      <c r="B1165" s="99">
        <v>6</v>
      </c>
      <c r="C1165" s="100">
        <v>3</v>
      </c>
      <c r="D1165" s="142" t="s">
        <v>1556</v>
      </c>
      <c r="E1165" s="102"/>
      <c r="F1165" s="103" t="s">
        <v>680</v>
      </c>
      <c r="G1165" s="143" t="s">
        <v>1557</v>
      </c>
      <c r="H1165" s="96" t="s">
        <v>1255</v>
      </c>
      <c r="I1165" s="105">
        <v>43565</v>
      </c>
      <c r="J1165" s="105">
        <v>43565</v>
      </c>
      <c r="K1165" s="108" t="s">
        <v>1558</v>
      </c>
      <c r="L1165" s="247">
        <v>765.6</v>
      </c>
      <c r="M1165" s="103" t="s">
        <v>1127</v>
      </c>
      <c r="N1165" s="515"/>
      <c r="P1165" s="97"/>
    </row>
    <row r="1166" spans="1:16" s="74" customFormat="1" ht="19.5" customHeight="1" x14ac:dyDescent="0.25">
      <c r="A1166" s="69" t="s">
        <v>1208</v>
      </c>
      <c r="B1166" s="99">
        <v>6</v>
      </c>
      <c r="C1166" s="100">
        <v>3</v>
      </c>
      <c r="D1166" s="142" t="s">
        <v>1559</v>
      </c>
      <c r="E1166" s="102"/>
      <c r="F1166" s="103" t="s">
        <v>680</v>
      </c>
      <c r="G1166" s="143" t="s">
        <v>1560</v>
      </c>
      <c r="H1166" s="96" t="s">
        <v>1197</v>
      </c>
      <c r="I1166" s="105">
        <v>43616</v>
      </c>
      <c r="J1166" s="105">
        <v>43616</v>
      </c>
      <c r="K1166" s="108">
        <v>1048</v>
      </c>
      <c r="L1166" s="247">
        <v>2400.0100000000002</v>
      </c>
      <c r="M1166" s="103" t="s">
        <v>693</v>
      </c>
      <c r="N1166" s="515"/>
      <c r="P1166" s="97"/>
    </row>
    <row r="1167" spans="1:16" s="74" customFormat="1" ht="19.5" customHeight="1" x14ac:dyDescent="0.25">
      <c r="A1167" s="69" t="s">
        <v>1208</v>
      </c>
      <c r="B1167" s="99">
        <v>6</v>
      </c>
      <c r="C1167" s="100">
        <v>8</v>
      </c>
      <c r="D1167" s="142" t="s">
        <v>1602</v>
      </c>
      <c r="E1167" s="102"/>
      <c r="F1167" s="103" t="s">
        <v>1202</v>
      </c>
      <c r="G1167" s="143" t="s">
        <v>1606</v>
      </c>
      <c r="H1167" s="96" t="s">
        <v>1455</v>
      </c>
      <c r="I1167" s="105">
        <v>43564</v>
      </c>
      <c r="J1167" s="105">
        <v>43564</v>
      </c>
      <c r="K1167" s="108" t="s">
        <v>1607</v>
      </c>
      <c r="L1167" s="247">
        <v>464</v>
      </c>
      <c r="M1167" s="103" t="s">
        <v>1127</v>
      </c>
      <c r="N1167" s="510" t="s">
        <v>1688</v>
      </c>
      <c r="P1167" s="97"/>
    </row>
    <row r="1168" spans="1:16" s="74" customFormat="1" ht="19.5" customHeight="1" x14ac:dyDescent="0.25">
      <c r="A1168" s="69"/>
      <c r="B1168" s="99"/>
      <c r="C1168" s="100"/>
      <c r="D1168" s="142"/>
      <c r="E1168" s="102"/>
      <c r="F1168" s="103"/>
      <c r="G1168" s="143"/>
      <c r="H1168" s="96"/>
      <c r="I1168" s="105"/>
      <c r="J1168" s="105"/>
      <c r="K1168" s="108"/>
      <c r="L1168" s="247"/>
      <c r="M1168" s="103"/>
      <c r="P1168" s="97"/>
    </row>
    <row r="1169" spans="1:16" s="82" customFormat="1" ht="19.5" hidden="1" customHeight="1" x14ac:dyDescent="0.25">
      <c r="A1169" s="69"/>
      <c r="B1169" s="99"/>
      <c r="C1169" s="100"/>
      <c r="D1169" s="142"/>
      <c r="E1169" s="102"/>
      <c r="F1169" s="103"/>
      <c r="G1169" s="143"/>
      <c r="H1169" s="96"/>
      <c r="I1169" s="105"/>
      <c r="J1169" s="105"/>
      <c r="K1169" s="108"/>
      <c r="L1169" s="247"/>
      <c r="M1169" s="103"/>
    </row>
    <row r="1170" spans="1:16" s="82" customFormat="1" ht="19.5" hidden="1" customHeight="1" x14ac:dyDescent="0.25">
      <c r="A1170" s="69"/>
      <c r="B1170" s="99"/>
      <c r="C1170" s="100"/>
      <c r="D1170" s="142"/>
      <c r="E1170" s="102"/>
      <c r="F1170" s="103"/>
      <c r="G1170" s="143"/>
      <c r="H1170" s="96"/>
      <c r="I1170" s="105"/>
      <c r="J1170" s="105"/>
      <c r="K1170" s="108"/>
      <c r="L1170" s="247"/>
      <c r="M1170" s="103"/>
    </row>
    <row r="1171" spans="1:16" s="82" customFormat="1" ht="19.5" hidden="1" customHeight="1" x14ac:dyDescent="0.25">
      <c r="A1171" s="69"/>
      <c r="B1171" s="99"/>
      <c r="C1171" s="100"/>
      <c r="D1171" s="142"/>
      <c r="E1171" s="102"/>
      <c r="F1171" s="103"/>
      <c r="G1171" s="143"/>
      <c r="H1171" s="96"/>
      <c r="I1171" s="105"/>
      <c r="J1171" s="105"/>
      <c r="K1171" s="108"/>
      <c r="L1171" s="247"/>
      <c r="M1171" s="103"/>
    </row>
    <row r="1172" spans="1:16" s="82" customFormat="1" ht="19.5" hidden="1" customHeight="1" x14ac:dyDescent="0.25">
      <c r="A1172" s="69"/>
      <c r="B1172" s="99"/>
      <c r="C1172" s="100"/>
      <c r="D1172" s="142"/>
      <c r="E1172" s="102"/>
      <c r="F1172" s="103"/>
      <c r="G1172" s="143"/>
      <c r="H1172" s="96"/>
      <c r="I1172" s="105"/>
      <c r="J1172" s="105"/>
      <c r="K1172" s="108"/>
      <c r="L1172" s="247"/>
      <c r="M1172" s="103"/>
    </row>
    <row r="1173" spans="1:16" s="82" customFormat="1" ht="19.5" hidden="1" customHeight="1" x14ac:dyDescent="0.25">
      <c r="A1173" s="69"/>
      <c r="B1173" s="99"/>
      <c r="C1173" s="100"/>
      <c r="D1173" s="142"/>
      <c r="E1173" s="102"/>
      <c r="F1173" s="103"/>
      <c r="G1173" s="143"/>
      <c r="H1173" s="96"/>
      <c r="I1173" s="105"/>
      <c r="J1173" s="105"/>
      <c r="K1173" s="108"/>
      <c r="L1173" s="247"/>
      <c r="M1173" s="103"/>
    </row>
    <row r="1174" spans="1:16" s="82" customFormat="1" ht="19.5" hidden="1" customHeight="1" x14ac:dyDescent="0.25">
      <c r="A1174" s="69"/>
      <c r="B1174" s="99"/>
      <c r="C1174" s="100"/>
      <c r="D1174" s="142"/>
      <c r="E1174" s="102"/>
      <c r="F1174" s="103"/>
      <c r="G1174" s="143"/>
      <c r="H1174" s="96"/>
      <c r="I1174" s="105"/>
      <c r="J1174" s="105"/>
      <c r="K1174" s="258"/>
      <c r="L1174" s="247"/>
      <c r="M1174" s="103"/>
    </row>
    <row r="1175" spans="1:16" s="82" customFormat="1" ht="19.5" hidden="1" customHeight="1" x14ac:dyDescent="0.25">
      <c r="A1175" s="69"/>
      <c r="B1175" s="99"/>
      <c r="C1175" s="100"/>
      <c r="D1175" s="142"/>
      <c r="E1175" s="102"/>
      <c r="F1175" s="103"/>
      <c r="G1175" s="143"/>
      <c r="H1175" s="96"/>
      <c r="I1175" s="105"/>
      <c r="J1175" s="105"/>
      <c r="K1175" s="108"/>
      <c r="L1175" s="247"/>
      <c r="M1175" s="96"/>
    </row>
    <row r="1176" spans="1:16" s="82" customFormat="1" ht="19.5" hidden="1" customHeight="1" x14ac:dyDescent="0.25">
      <c r="A1176" s="69"/>
      <c r="B1176" s="99"/>
      <c r="C1176" s="100"/>
      <c r="D1176" s="142"/>
      <c r="E1176" s="102"/>
      <c r="F1176" s="103"/>
      <c r="G1176" s="143"/>
      <c r="H1176" s="96"/>
      <c r="I1176" s="105"/>
      <c r="J1176" s="105"/>
      <c r="K1176" s="108"/>
      <c r="L1176" s="247"/>
      <c r="M1176" s="96"/>
    </row>
    <row r="1177" spans="1:16" s="82" customFormat="1" ht="19.5" hidden="1" customHeight="1" x14ac:dyDescent="0.25">
      <c r="A1177" s="69"/>
      <c r="B1177" s="99"/>
      <c r="C1177" s="100"/>
      <c r="D1177" s="142"/>
      <c r="E1177" s="102"/>
      <c r="F1177" s="103"/>
      <c r="G1177" s="143"/>
      <c r="H1177" s="96"/>
      <c r="I1177" s="105"/>
      <c r="J1177" s="105"/>
      <c r="K1177" s="108"/>
      <c r="L1177" s="247"/>
      <c r="M1177" s="96"/>
    </row>
    <row r="1178" spans="1:16" s="82" customFormat="1" ht="19.5" hidden="1" customHeight="1" x14ac:dyDescent="0.25">
      <c r="A1178" s="69"/>
      <c r="B1178" s="99"/>
      <c r="C1178" s="100"/>
      <c r="D1178" s="142"/>
      <c r="E1178" s="102"/>
      <c r="F1178" s="103"/>
      <c r="G1178" s="143"/>
      <c r="H1178" s="96"/>
      <c r="I1178" s="105"/>
      <c r="J1178" s="105"/>
      <c r="K1178" s="108"/>
      <c r="L1178" s="247"/>
      <c r="M1178" s="96"/>
    </row>
    <row r="1179" spans="1:16" s="82" customFormat="1" ht="19.5" hidden="1" customHeight="1" x14ac:dyDescent="0.25">
      <c r="A1179" s="69"/>
      <c r="B1179" s="99"/>
      <c r="C1179" s="100"/>
      <c r="D1179" s="152"/>
      <c r="E1179" s="108"/>
      <c r="F1179" s="103"/>
      <c r="G1179" s="144"/>
      <c r="H1179" s="103"/>
      <c r="I1179" s="145"/>
      <c r="J1179" s="145"/>
      <c r="K1179" s="108"/>
      <c r="L1179" s="247"/>
      <c r="M1179" s="96"/>
    </row>
    <row r="1180" spans="1:16" s="74" customFormat="1" ht="19.5" hidden="1" customHeight="1" x14ac:dyDescent="0.25">
      <c r="A1180" s="561"/>
      <c r="B1180" s="562"/>
      <c r="C1180" s="562"/>
      <c r="D1180" s="562"/>
      <c r="E1180" s="562"/>
      <c r="F1180" s="562"/>
      <c r="G1180" s="562"/>
      <c r="H1180" s="562"/>
      <c r="I1180" s="562"/>
      <c r="J1180" s="562"/>
      <c r="K1180" s="563"/>
      <c r="L1180" s="334">
        <f>SUM(L1181:L1185)</f>
        <v>0</v>
      </c>
      <c r="M1180" s="89"/>
      <c r="P1180" s="97"/>
    </row>
    <row r="1181" spans="1:16" s="74" customFormat="1" ht="19.5" hidden="1" customHeight="1" x14ac:dyDescent="0.25">
      <c r="A1181" s="69"/>
      <c r="B1181" s="99"/>
      <c r="C1181" s="100"/>
      <c r="D1181" s="152"/>
      <c r="E1181" s="108"/>
      <c r="F1181" s="103"/>
      <c r="G1181" s="144"/>
      <c r="H1181" s="103"/>
      <c r="I1181" s="145"/>
      <c r="J1181" s="145"/>
      <c r="K1181" s="108"/>
      <c r="L1181" s="247"/>
      <c r="M1181" s="103"/>
      <c r="P1181" s="97"/>
    </row>
    <row r="1182" spans="1:16" s="74" customFormat="1" ht="19.5" hidden="1" customHeight="1" x14ac:dyDescent="0.25">
      <c r="A1182" s="69"/>
      <c r="B1182" s="99"/>
      <c r="C1182" s="100"/>
      <c r="D1182" s="152"/>
      <c r="E1182" s="108"/>
      <c r="F1182" s="103"/>
      <c r="G1182" s="144"/>
      <c r="H1182" s="103"/>
      <c r="I1182" s="145"/>
      <c r="J1182" s="145"/>
      <c r="K1182" s="108"/>
      <c r="L1182" s="247"/>
      <c r="M1182" s="103"/>
      <c r="P1182" s="97"/>
    </row>
    <row r="1183" spans="1:16" s="74" customFormat="1" ht="19.5" hidden="1" customHeight="1" x14ac:dyDescent="0.25">
      <c r="A1183" s="69"/>
      <c r="B1183" s="99"/>
      <c r="C1183" s="100"/>
      <c r="D1183" s="152"/>
      <c r="E1183" s="108"/>
      <c r="F1183" s="103"/>
      <c r="G1183" s="144"/>
      <c r="H1183" s="103"/>
      <c r="I1183" s="145"/>
      <c r="J1183" s="145"/>
      <c r="K1183" s="108"/>
      <c r="L1183" s="247"/>
      <c r="M1183" s="103"/>
      <c r="P1183" s="97"/>
    </row>
    <row r="1184" spans="1:16" s="74" customFormat="1" ht="19.5" hidden="1" customHeight="1" x14ac:dyDescent="0.25">
      <c r="A1184" s="69"/>
      <c r="B1184" s="99"/>
      <c r="C1184" s="100"/>
      <c r="D1184" s="152"/>
      <c r="E1184" s="108"/>
      <c r="F1184" s="103"/>
      <c r="G1184" s="144"/>
      <c r="H1184" s="103"/>
      <c r="I1184" s="145"/>
      <c r="J1184" s="145"/>
      <c r="K1184" s="108"/>
      <c r="L1184" s="247"/>
      <c r="M1184" s="103"/>
      <c r="P1184" s="97"/>
    </row>
    <row r="1185" spans="1:16" s="74" customFormat="1" ht="19.5" hidden="1" customHeight="1" x14ac:dyDescent="0.25">
      <c r="A1185" s="69"/>
      <c r="B1185" s="99"/>
      <c r="C1185" s="100"/>
      <c r="D1185" s="152"/>
      <c r="E1185" s="108"/>
      <c r="F1185" s="103"/>
      <c r="G1185" s="144"/>
      <c r="H1185" s="103"/>
      <c r="I1185" s="145"/>
      <c r="J1185" s="145"/>
      <c r="K1185" s="108"/>
      <c r="L1185" s="247"/>
      <c r="M1185" s="103"/>
      <c r="P1185" s="97"/>
    </row>
    <row r="1186" spans="1:16" s="74" customFormat="1" ht="19.5" hidden="1" customHeight="1" x14ac:dyDescent="0.25">
      <c r="A1186" s="561"/>
      <c r="B1186" s="562"/>
      <c r="C1186" s="562"/>
      <c r="D1186" s="562"/>
      <c r="E1186" s="562"/>
      <c r="F1186" s="562"/>
      <c r="G1186" s="562"/>
      <c r="H1186" s="562"/>
      <c r="I1186" s="562"/>
      <c r="J1186" s="562"/>
      <c r="K1186" s="563"/>
      <c r="L1186" s="334">
        <f>SUM(L1187:L1192)</f>
        <v>0</v>
      </c>
      <c r="M1186" s="89"/>
      <c r="P1186" s="97"/>
    </row>
    <row r="1187" spans="1:16" s="74" customFormat="1" ht="19.5" hidden="1" customHeight="1" x14ac:dyDescent="0.25">
      <c r="A1187" s="69"/>
      <c r="B1187" s="99"/>
      <c r="C1187" s="100"/>
      <c r="D1187" s="152"/>
      <c r="E1187" s="108"/>
      <c r="F1187" s="103"/>
      <c r="G1187" s="144"/>
      <c r="H1187" s="103"/>
      <c r="I1187" s="145"/>
      <c r="J1187" s="145"/>
      <c r="K1187" s="108"/>
      <c r="L1187" s="247"/>
      <c r="M1187" s="103"/>
      <c r="P1187" s="97"/>
    </row>
    <row r="1188" spans="1:16" s="74" customFormat="1" ht="19.5" hidden="1" customHeight="1" x14ac:dyDescent="0.25">
      <c r="A1188" s="69"/>
      <c r="B1188" s="99"/>
      <c r="C1188" s="100"/>
      <c r="D1188" s="152"/>
      <c r="E1188" s="108"/>
      <c r="F1188" s="103"/>
      <c r="G1188" s="144"/>
      <c r="H1188" s="103"/>
      <c r="I1188" s="145"/>
      <c r="J1188" s="145"/>
      <c r="K1188" s="108"/>
      <c r="L1188" s="247"/>
      <c r="M1188" s="103"/>
      <c r="P1188" s="97"/>
    </row>
    <row r="1189" spans="1:16" s="74" customFormat="1" ht="19.5" hidden="1" customHeight="1" x14ac:dyDescent="0.25">
      <c r="A1189" s="69"/>
      <c r="B1189" s="99"/>
      <c r="C1189" s="100"/>
      <c r="D1189" s="152"/>
      <c r="E1189" s="108"/>
      <c r="F1189" s="103"/>
      <c r="G1189" s="144"/>
      <c r="H1189" s="103"/>
      <c r="I1189" s="145"/>
      <c r="J1189" s="145"/>
      <c r="K1189" s="108"/>
      <c r="L1189" s="247"/>
      <c r="M1189" s="103"/>
      <c r="P1189" s="97"/>
    </row>
    <row r="1190" spans="1:16" s="74" customFormat="1" ht="19.5" hidden="1" customHeight="1" x14ac:dyDescent="0.25">
      <c r="A1190" s="69"/>
      <c r="B1190" s="99"/>
      <c r="C1190" s="100"/>
      <c r="D1190" s="152"/>
      <c r="E1190" s="108"/>
      <c r="F1190" s="103"/>
      <c r="G1190" s="144"/>
      <c r="H1190" s="103"/>
      <c r="I1190" s="145"/>
      <c r="J1190" s="145"/>
      <c r="K1190" s="108"/>
      <c r="L1190" s="247"/>
      <c r="M1190" s="103"/>
      <c r="P1190" s="97"/>
    </row>
    <row r="1191" spans="1:16" s="74" customFormat="1" ht="19.5" hidden="1" customHeight="1" x14ac:dyDescent="0.25">
      <c r="A1191" s="69"/>
      <c r="B1191" s="99"/>
      <c r="C1191" s="100"/>
      <c r="D1191" s="152"/>
      <c r="E1191" s="108"/>
      <c r="F1191" s="103"/>
      <c r="G1191" s="144"/>
      <c r="H1191" s="103"/>
      <c r="I1191" s="145"/>
      <c r="J1191" s="145"/>
      <c r="K1191" s="108"/>
      <c r="L1191" s="247"/>
      <c r="M1191" s="103"/>
      <c r="P1191" s="97"/>
    </row>
    <row r="1192" spans="1:16" s="74" customFormat="1" ht="19.5" hidden="1" customHeight="1" x14ac:dyDescent="0.25">
      <c r="A1192" s="69"/>
      <c r="B1192" s="99"/>
      <c r="C1192" s="100"/>
      <c r="D1192" s="152"/>
      <c r="E1192" s="108"/>
      <c r="F1192" s="103"/>
      <c r="G1192" s="144"/>
      <c r="H1192" s="103"/>
      <c r="I1192" s="145"/>
      <c r="J1192" s="145"/>
      <c r="K1192" s="108"/>
      <c r="L1192" s="247"/>
      <c r="M1192" s="103"/>
      <c r="P1192" s="97"/>
    </row>
    <row r="1193" spans="1:16" s="74" customFormat="1" ht="19.5" hidden="1" customHeight="1" x14ac:dyDescent="0.25">
      <c r="A1193" s="561"/>
      <c r="B1193" s="562"/>
      <c r="C1193" s="562"/>
      <c r="D1193" s="562"/>
      <c r="E1193" s="562"/>
      <c r="F1193" s="562"/>
      <c r="G1193" s="562"/>
      <c r="H1193" s="562"/>
      <c r="I1193" s="562"/>
      <c r="J1193" s="562"/>
      <c r="K1193" s="563"/>
      <c r="L1193" s="303">
        <f>SUM(L1194:L1197)</f>
        <v>0</v>
      </c>
      <c r="M1193" s="89"/>
      <c r="P1193" s="97"/>
    </row>
    <row r="1194" spans="1:16" s="74" customFormat="1" ht="19.5" hidden="1" customHeight="1" x14ac:dyDescent="0.25">
      <c r="A1194" s="69"/>
      <c r="B1194" s="99"/>
      <c r="C1194" s="100"/>
      <c r="D1194" s="152"/>
      <c r="E1194" s="108"/>
      <c r="F1194" s="103"/>
      <c r="G1194" s="144"/>
      <c r="H1194" s="103"/>
      <c r="I1194" s="145"/>
      <c r="J1194" s="145"/>
      <c r="K1194" s="108"/>
      <c r="L1194" s="247"/>
      <c r="M1194" s="103"/>
      <c r="P1194" s="97"/>
    </row>
    <row r="1195" spans="1:16" s="74" customFormat="1" ht="19.5" hidden="1" customHeight="1" x14ac:dyDescent="0.25">
      <c r="A1195" s="69"/>
      <c r="B1195" s="99"/>
      <c r="C1195" s="100"/>
      <c r="D1195" s="152"/>
      <c r="E1195" s="108"/>
      <c r="F1195" s="103"/>
      <c r="G1195" s="144"/>
      <c r="H1195" s="103"/>
      <c r="I1195" s="145"/>
      <c r="J1195" s="145"/>
      <c r="K1195" s="108"/>
      <c r="L1195" s="247"/>
      <c r="M1195" s="103"/>
      <c r="P1195" s="97"/>
    </row>
    <row r="1196" spans="1:16" s="74" customFormat="1" ht="19.5" hidden="1" customHeight="1" x14ac:dyDescent="0.25">
      <c r="A1196" s="69"/>
      <c r="B1196" s="99"/>
      <c r="C1196" s="100"/>
      <c r="D1196" s="152"/>
      <c r="E1196" s="108"/>
      <c r="F1196" s="103"/>
      <c r="G1196" s="144"/>
      <c r="H1196" s="103"/>
      <c r="I1196" s="145"/>
      <c r="J1196" s="145"/>
      <c r="K1196" s="108"/>
      <c r="L1196" s="247"/>
      <c r="M1196" s="103"/>
      <c r="P1196" s="97"/>
    </row>
    <row r="1197" spans="1:16" s="74" customFormat="1" ht="19.5" hidden="1" customHeight="1" x14ac:dyDescent="0.25">
      <c r="A1197" s="383"/>
      <c r="B1197" s="384"/>
      <c r="C1197" s="385"/>
      <c r="D1197" s="386"/>
      <c r="E1197" s="387"/>
      <c r="F1197" s="388"/>
      <c r="G1197" s="389"/>
      <c r="H1197" s="388"/>
      <c r="I1197" s="390"/>
      <c r="J1197" s="390"/>
      <c r="K1197" s="387"/>
      <c r="L1197" s="396"/>
      <c r="M1197" s="388"/>
      <c r="P1197" s="97"/>
    </row>
    <row r="1198" spans="1:16" s="74" customFormat="1" ht="19.5" hidden="1" customHeight="1" x14ac:dyDescent="0.25">
      <c r="A1198" s="561"/>
      <c r="B1198" s="562"/>
      <c r="C1198" s="562"/>
      <c r="D1198" s="562"/>
      <c r="E1198" s="562"/>
      <c r="F1198" s="562"/>
      <c r="G1198" s="562"/>
      <c r="H1198" s="562"/>
      <c r="I1198" s="562"/>
      <c r="J1198" s="562"/>
      <c r="K1198" s="563"/>
      <c r="L1198" s="303">
        <f>SUM(L1199:L1204)</f>
        <v>0</v>
      </c>
      <c r="M1198" s="89"/>
      <c r="P1198" s="97"/>
    </row>
    <row r="1199" spans="1:16" s="392" customFormat="1" ht="19.5" hidden="1" customHeight="1" x14ac:dyDescent="0.25">
      <c r="A1199" s="69"/>
      <c r="B1199" s="99"/>
      <c r="C1199" s="100"/>
      <c r="D1199" s="152"/>
      <c r="E1199" s="108"/>
      <c r="F1199" s="103"/>
      <c r="G1199" s="144"/>
      <c r="H1199" s="103"/>
      <c r="I1199" s="145"/>
      <c r="J1199" s="145"/>
      <c r="K1199" s="108"/>
      <c r="L1199" s="247"/>
      <c r="M1199" s="103"/>
      <c r="P1199" s="393"/>
    </row>
    <row r="1200" spans="1:16" s="392" customFormat="1" ht="19.5" hidden="1" customHeight="1" x14ac:dyDescent="0.25">
      <c r="A1200" s="69"/>
      <c r="B1200" s="99"/>
      <c r="C1200" s="100"/>
      <c r="D1200" s="152"/>
      <c r="E1200" s="108"/>
      <c r="F1200" s="103"/>
      <c r="G1200" s="144"/>
      <c r="H1200" s="103"/>
      <c r="I1200" s="145"/>
      <c r="J1200" s="145"/>
      <c r="K1200" s="108"/>
      <c r="L1200" s="247"/>
      <c r="M1200" s="103"/>
      <c r="P1200" s="393"/>
    </row>
    <row r="1201" spans="1:16" s="392" customFormat="1" ht="19.5" hidden="1" customHeight="1" x14ac:dyDescent="0.25">
      <c r="A1201" s="69"/>
      <c r="B1201" s="99"/>
      <c r="C1201" s="100"/>
      <c r="D1201" s="152"/>
      <c r="E1201" s="108"/>
      <c r="F1201" s="103"/>
      <c r="G1201" s="144"/>
      <c r="H1201" s="103"/>
      <c r="I1201" s="145"/>
      <c r="J1201" s="145"/>
      <c r="K1201" s="108"/>
      <c r="L1201" s="247"/>
      <c r="M1201" s="103"/>
      <c r="P1201" s="393"/>
    </row>
    <row r="1202" spans="1:16" s="392" customFormat="1" ht="19.5" hidden="1" customHeight="1" x14ac:dyDescent="0.25">
      <c r="A1202" s="69"/>
      <c r="B1202" s="99"/>
      <c r="C1202" s="100"/>
      <c r="D1202" s="152"/>
      <c r="E1202" s="108"/>
      <c r="F1202" s="103"/>
      <c r="G1202" s="144"/>
      <c r="H1202" s="103"/>
      <c r="I1202" s="145"/>
      <c r="J1202" s="145"/>
      <c r="K1202" s="108"/>
      <c r="L1202" s="247"/>
      <c r="M1202" s="103"/>
      <c r="P1202" s="393"/>
    </row>
    <row r="1203" spans="1:16" s="392" customFormat="1" ht="19.5" hidden="1" customHeight="1" x14ac:dyDescent="0.25">
      <c r="A1203" s="69"/>
      <c r="B1203" s="99"/>
      <c r="C1203" s="100"/>
      <c r="D1203" s="152"/>
      <c r="E1203" s="108"/>
      <c r="F1203" s="103"/>
      <c r="G1203" s="144"/>
      <c r="H1203" s="103"/>
      <c r="I1203" s="145"/>
      <c r="J1203" s="145"/>
      <c r="K1203" s="108"/>
      <c r="L1203" s="247"/>
      <c r="M1203" s="103"/>
      <c r="P1203" s="393"/>
    </row>
    <row r="1204" spans="1:16" s="392" customFormat="1" ht="19.5" hidden="1" customHeight="1" x14ac:dyDescent="0.25">
      <c r="A1204" s="69"/>
      <c r="B1204" s="99"/>
      <c r="C1204" s="100"/>
      <c r="D1204" s="152"/>
      <c r="E1204" s="108"/>
      <c r="F1204" s="103"/>
      <c r="G1204" s="144"/>
      <c r="H1204" s="103"/>
      <c r="I1204" s="145"/>
      <c r="J1204" s="145"/>
      <c r="K1204" s="108"/>
      <c r="L1204" s="247"/>
      <c r="M1204" s="103"/>
      <c r="P1204" s="393"/>
    </row>
    <row r="1205" spans="1:16" s="74" customFormat="1" ht="19.5" hidden="1" customHeight="1" x14ac:dyDescent="0.25">
      <c r="A1205" s="561"/>
      <c r="B1205" s="562"/>
      <c r="C1205" s="562"/>
      <c r="D1205" s="562"/>
      <c r="E1205" s="562"/>
      <c r="F1205" s="562"/>
      <c r="G1205" s="562"/>
      <c r="H1205" s="562"/>
      <c r="I1205" s="562"/>
      <c r="J1205" s="562"/>
      <c r="K1205" s="563"/>
      <c r="L1205" s="303">
        <f>SUM(L1206:L1207)</f>
        <v>0</v>
      </c>
      <c r="M1205" s="89"/>
      <c r="P1205" s="97"/>
    </row>
    <row r="1206" spans="1:16" s="403" customFormat="1" ht="19.5" hidden="1" customHeight="1" x14ac:dyDescent="0.25">
      <c r="A1206" s="69"/>
      <c r="B1206" s="100"/>
      <c r="C1206" s="100"/>
      <c r="D1206" s="152"/>
      <c r="E1206" s="108"/>
      <c r="F1206" s="103"/>
      <c r="G1206" s="144"/>
      <c r="H1206" s="103"/>
      <c r="I1206" s="145"/>
      <c r="J1206" s="145"/>
      <c r="K1206" s="108"/>
      <c r="L1206" s="247"/>
      <c r="M1206" s="103"/>
      <c r="P1206" s="404"/>
    </row>
    <row r="1207" spans="1:16" s="403" customFormat="1" ht="19.5" hidden="1" customHeight="1" x14ac:dyDescent="0.25">
      <c r="A1207" s="69"/>
      <c r="B1207" s="100"/>
      <c r="C1207" s="100"/>
      <c r="D1207" s="152"/>
      <c r="E1207" s="108"/>
      <c r="F1207" s="103"/>
      <c r="G1207" s="144"/>
      <c r="H1207" s="103"/>
      <c r="I1207" s="145"/>
      <c r="J1207" s="145"/>
      <c r="K1207" s="108"/>
      <c r="L1207" s="247"/>
      <c r="M1207" s="103"/>
      <c r="P1207" s="404"/>
    </row>
    <row r="1208" spans="1:16" s="74" customFormat="1" ht="19.5" hidden="1" customHeight="1" x14ac:dyDescent="0.25">
      <c r="A1208" s="561"/>
      <c r="B1208" s="562"/>
      <c r="C1208" s="562"/>
      <c r="D1208" s="562"/>
      <c r="E1208" s="562"/>
      <c r="F1208" s="562"/>
      <c r="G1208" s="562"/>
      <c r="H1208" s="562"/>
      <c r="I1208" s="562"/>
      <c r="J1208" s="562"/>
      <c r="K1208" s="563"/>
      <c r="L1208" s="303">
        <f>SUM(L1209)</f>
        <v>0</v>
      </c>
      <c r="M1208" s="89"/>
      <c r="P1208" s="97"/>
    </row>
    <row r="1209" spans="1:16" s="403" customFormat="1" ht="19.5" hidden="1" customHeight="1" x14ac:dyDescent="0.25">
      <c r="A1209" s="69"/>
      <c r="B1209" s="100"/>
      <c r="C1209" s="100"/>
      <c r="D1209" s="152"/>
      <c r="E1209" s="108"/>
      <c r="F1209" s="103"/>
      <c r="G1209" s="144"/>
      <c r="H1209" s="103"/>
      <c r="I1209" s="145"/>
      <c r="J1209" s="145"/>
      <c r="K1209" s="108"/>
      <c r="L1209" s="247"/>
      <c r="M1209" s="103"/>
      <c r="P1209" s="404"/>
    </row>
    <row r="1210" spans="1:16" s="74" customFormat="1" ht="19.5" hidden="1" customHeight="1" x14ac:dyDescent="0.25">
      <c r="A1210" s="561"/>
      <c r="B1210" s="562"/>
      <c r="C1210" s="562"/>
      <c r="D1210" s="562"/>
      <c r="E1210" s="562"/>
      <c r="F1210" s="562"/>
      <c r="G1210" s="562"/>
      <c r="H1210" s="562"/>
      <c r="I1210" s="562"/>
      <c r="J1210" s="562"/>
      <c r="K1210" s="563"/>
      <c r="L1210" s="303">
        <f>SUM(L1211:L1219)</f>
        <v>0</v>
      </c>
      <c r="M1210" s="89"/>
      <c r="P1210" s="97"/>
    </row>
    <row r="1211" spans="1:16" s="403" customFormat="1" ht="19.5" hidden="1" customHeight="1" x14ac:dyDescent="0.25">
      <c r="A1211" s="69"/>
      <c r="B1211" s="100"/>
      <c r="C1211" s="100"/>
      <c r="D1211" s="152"/>
      <c r="E1211" s="108"/>
      <c r="F1211" s="103"/>
      <c r="G1211" s="144"/>
      <c r="H1211" s="103"/>
      <c r="I1211" s="145"/>
      <c r="J1211" s="145"/>
      <c r="K1211" s="108"/>
      <c r="L1211" s="247"/>
      <c r="M1211" s="103"/>
      <c r="P1211" s="404"/>
    </row>
    <row r="1212" spans="1:16" s="403" customFormat="1" ht="19.5" hidden="1" customHeight="1" x14ac:dyDescent="0.25">
      <c r="A1212" s="69"/>
      <c r="B1212" s="100"/>
      <c r="C1212" s="100"/>
      <c r="D1212" s="152"/>
      <c r="E1212" s="108"/>
      <c r="F1212" s="103"/>
      <c r="G1212" s="144"/>
      <c r="H1212" s="103"/>
      <c r="I1212" s="145"/>
      <c r="J1212" s="145"/>
      <c r="K1212" s="108"/>
      <c r="L1212" s="247"/>
      <c r="M1212" s="103"/>
      <c r="P1212" s="404"/>
    </row>
    <row r="1213" spans="1:16" s="403" customFormat="1" ht="19.5" hidden="1" customHeight="1" x14ac:dyDescent="0.25">
      <c r="A1213" s="69"/>
      <c r="B1213" s="100"/>
      <c r="C1213" s="100"/>
      <c r="D1213" s="152"/>
      <c r="E1213" s="108"/>
      <c r="F1213" s="103"/>
      <c r="G1213" s="144"/>
      <c r="H1213" s="103"/>
      <c r="I1213" s="145"/>
      <c r="J1213" s="145"/>
      <c r="K1213" s="108"/>
      <c r="L1213" s="247"/>
      <c r="M1213" s="103"/>
      <c r="P1213" s="404"/>
    </row>
    <row r="1214" spans="1:16" s="403" customFormat="1" ht="19.5" hidden="1" customHeight="1" x14ac:dyDescent="0.25">
      <c r="A1214" s="69"/>
      <c r="B1214" s="100"/>
      <c r="C1214" s="100"/>
      <c r="D1214" s="152"/>
      <c r="E1214" s="108"/>
      <c r="F1214" s="103"/>
      <c r="G1214" s="144"/>
      <c r="H1214" s="103"/>
      <c r="I1214" s="145"/>
      <c r="J1214" s="145"/>
      <c r="K1214" s="108"/>
      <c r="L1214" s="247"/>
      <c r="M1214" s="103"/>
      <c r="P1214" s="404"/>
    </row>
    <row r="1215" spans="1:16" s="403" customFormat="1" ht="19.5" hidden="1" customHeight="1" x14ac:dyDescent="0.25">
      <c r="A1215" s="69"/>
      <c r="B1215" s="100"/>
      <c r="C1215" s="100"/>
      <c r="D1215" s="152"/>
      <c r="E1215" s="108"/>
      <c r="F1215" s="103"/>
      <c r="G1215" s="144"/>
      <c r="H1215" s="103"/>
      <c r="I1215" s="145"/>
      <c r="J1215" s="145"/>
      <c r="K1215" s="108"/>
      <c r="L1215" s="247"/>
      <c r="M1215" s="103"/>
      <c r="P1215" s="404"/>
    </row>
    <row r="1216" spans="1:16" s="403" customFormat="1" ht="19.5" hidden="1" customHeight="1" x14ac:dyDescent="0.25">
      <c r="A1216" s="69"/>
      <c r="B1216" s="100"/>
      <c r="C1216" s="100"/>
      <c r="D1216" s="152"/>
      <c r="E1216" s="108"/>
      <c r="F1216" s="103"/>
      <c r="G1216" s="144"/>
      <c r="H1216" s="103"/>
      <c r="I1216" s="145"/>
      <c r="J1216" s="145"/>
      <c r="K1216" s="108"/>
      <c r="L1216" s="247"/>
      <c r="M1216" s="103"/>
      <c r="P1216" s="404"/>
    </row>
    <row r="1217" spans="1:16" s="403" customFormat="1" ht="19.5" hidden="1" customHeight="1" x14ac:dyDescent="0.25">
      <c r="A1217" s="69"/>
      <c r="B1217" s="100"/>
      <c r="C1217" s="100"/>
      <c r="D1217" s="152"/>
      <c r="E1217" s="108"/>
      <c r="F1217" s="103"/>
      <c r="G1217" s="144"/>
      <c r="H1217" s="103"/>
      <c r="I1217" s="145"/>
      <c r="J1217" s="145"/>
      <c r="K1217" s="108"/>
      <c r="L1217" s="247"/>
      <c r="M1217" s="103"/>
      <c r="P1217" s="404"/>
    </row>
    <row r="1218" spans="1:16" s="403" customFormat="1" ht="19.5" customHeight="1" x14ac:dyDescent="0.25">
      <c r="A1218" s="69"/>
      <c r="B1218" s="100"/>
      <c r="C1218" s="100"/>
      <c r="D1218" s="152"/>
      <c r="E1218" s="108"/>
      <c r="F1218" s="103"/>
      <c r="G1218" s="144"/>
      <c r="H1218" s="103"/>
      <c r="I1218" s="145"/>
      <c r="J1218" s="145"/>
      <c r="K1218" s="108"/>
      <c r="L1218" s="247"/>
      <c r="M1218" s="103"/>
      <c r="P1218" s="404"/>
    </row>
    <row r="1219" spans="1:16" s="403" customFormat="1" ht="19.5" customHeight="1" x14ac:dyDescent="0.25">
      <c r="A1219" s="69"/>
      <c r="B1219" s="100"/>
      <c r="C1219" s="100"/>
      <c r="D1219" s="152"/>
      <c r="E1219" s="108"/>
      <c r="F1219" s="103"/>
      <c r="G1219" s="144"/>
      <c r="H1219" s="103"/>
      <c r="I1219" s="145"/>
      <c r="J1219" s="145"/>
      <c r="K1219" s="108"/>
      <c r="L1219" s="247"/>
      <c r="M1219" s="103"/>
      <c r="P1219" s="404"/>
    </row>
    <row r="1220" spans="1:16" s="74" customFormat="1" ht="19.5" customHeight="1" thickBot="1" x14ac:dyDescent="0.3">
      <c r="A1220" s="116" t="s">
        <v>34</v>
      </c>
      <c r="B1220" s="113"/>
      <c r="C1220" s="114"/>
      <c r="D1220" s="115"/>
      <c r="E1220" s="116"/>
      <c r="F1220" s="117"/>
      <c r="G1220" s="118"/>
      <c r="H1220" s="117"/>
      <c r="I1220" s="119"/>
      <c r="J1220" s="119"/>
      <c r="K1220" s="119"/>
      <c r="L1220" s="229" t="e">
        <f>L1144+L1161+L1163+#REF!+L1169+L1180+L1186+L1193+L1198+L1205+L1208+L1210</f>
        <v>#REF!</v>
      </c>
      <c r="M1220" s="204"/>
    </row>
    <row r="1221" spans="1:16" s="74" customFormat="1" ht="9" customHeight="1" x14ac:dyDescent="0.25">
      <c r="A1221" s="276"/>
      <c r="B1221" s="123"/>
      <c r="C1221" s="124"/>
      <c r="D1221" s="277"/>
      <c r="E1221" s="276"/>
      <c r="F1221" s="123"/>
      <c r="G1221" s="276"/>
      <c r="H1221" s="123"/>
      <c r="I1221" s="277"/>
      <c r="J1221" s="277"/>
      <c r="K1221" s="277"/>
      <c r="L1221" s="230"/>
      <c r="M1221" s="205"/>
    </row>
    <row r="1222" spans="1:16" s="82" customFormat="1" ht="11.25" customHeight="1" x14ac:dyDescent="0.25">
      <c r="A1222" s="558" t="s">
        <v>18</v>
      </c>
      <c r="B1222" s="558"/>
      <c r="C1222" s="558"/>
      <c r="D1222" s="558"/>
      <c r="E1222" s="558"/>
      <c r="F1222" s="558"/>
      <c r="G1222" s="560" t="s">
        <v>19</v>
      </c>
      <c r="H1222" s="560"/>
      <c r="I1222" s="128"/>
      <c r="J1222" s="128"/>
      <c r="K1222" s="128"/>
      <c r="L1222" s="550" t="s">
        <v>20</v>
      </c>
      <c r="M1222" s="550"/>
    </row>
    <row r="1223" spans="1:16" s="82" customFormat="1" ht="4.5" customHeight="1" x14ac:dyDescent="0.25">
      <c r="B1223" s="83"/>
      <c r="C1223" s="84"/>
      <c r="D1223" s="502"/>
      <c r="E1223" s="122"/>
      <c r="F1223" s="130"/>
      <c r="G1223" s="131"/>
      <c r="H1223" s="130"/>
      <c r="K1223" s="200"/>
      <c r="L1223" s="231"/>
      <c r="M1223" s="130"/>
    </row>
    <row r="1224" spans="1:16" s="82" customFormat="1" ht="12" customHeight="1" x14ac:dyDescent="0.25">
      <c r="A1224" s="558" t="s">
        <v>1246</v>
      </c>
      <c r="B1224" s="558"/>
      <c r="C1224" s="558"/>
      <c r="D1224" s="558"/>
      <c r="E1224" s="558"/>
      <c r="F1224" s="558"/>
      <c r="G1224" s="559" t="s">
        <v>36</v>
      </c>
      <c r="H1224" s="559"/>
      <c r="I1224" s="279"/>
      <c r="J1224" s="279"/>
      <c r="L1224" s="559" t="s">
        <v>37</v>
      </c>
      <c r="M1224" s="559"/>
    </row>
    <row r="1225" spans="1:16" s="82" customFormat="1" ht="12.75" customHeight="1" x14ac:dyDescent="0.25">
      <c r="A1225" s="558" t="s">
        <v>1247</v>
      </c>
      <c r="B1225" s="558"/>
      <c r="C1225" s="558"/>
      <c r="D1225" s="558"/>
      <c r="E1225" s="558"/>
      <c r="F1225" s="558"/>
      <c r="G1225" s="550" t="s">
        <v>39</v>
      </c>
      <c r="H1225" s="550"/>
      <c r="I1225" s="278"/>
      <c r="J1225" s="278"/>
      <c r="L1225" s="550" t="s">
        <v>40</v>
      </c>
      <c r="M1225" s="550"/>
    </row>
    <row r="1226" spans="1:16" ht="19.5" customHeight="1" x14ac:dyDescent="0.15"/>
    <row r="1227" spans="1:16" ht="19.5" customHeight="1" x14ac:dyDescent="0.15"/>
    <row r="1228" spans="1:16" ht="19.5" customHeight="1" x14ac:dyDescent="0.15">
      <c r="A1228" s="557" t="s">
        <v>14</v>
      </c>
      <c r="B1228" s="557"/>
      <c r="C1228" s="557"/>
      <c r="D1228" s="557"/>
      <c r="E1228" s="557"/>
      <c r="F1228" s="194"/>
      <c r="G1228" s="196"/>
      <c r="H1228" s="291"/>
      <c r="I1228" s="196"/>
      <c r="J1228" s="196"/>
      <c r="K1228" s="198"/>
      <c r="L1228" s="196"/>
      <c r="M1228" s="215"/>
    </row>
    <row r="1229" spans="1:16" ht="19.5" customHeight="1" x14ac:dyDescent="0.15">
      <c r="A1229" s="254" t="s">
        <v>591</v>
      </c>
      <c r="B1229" s="254"/>
      <c r="C1229" s="255"/>
      <c r="D1229" s="256"/>
      <c r="E1229" s="245" t="s">
        <v>590</v>
      </c>
      <c r="F1229" s="254"/>
      <c r="G1229" s="256" t="s">
        <v>250</v>
      </c>
      <c r="H1229" s="295">
        <v>462</v>
      </c>
      <c r="I1229" s="248" t="s">
        <v>251</v>
      </c>
      <c r="J1229" s="254"/>
      <c r="K1229" s="249"/>
      <c r="L1229" s="260"/>
      <c r="M1229" s="301" t="s">
        <v>248</v>
      </c>
    </row>
    <row r="1230" spans="1:16" ht="6" customHeight="1" x14ac:dyDescent="0.15">
      <c r="A1230" s="193"/>
      <c r="B1230" s="194"/>
      <c r="C1230" s="195"/>
      <c r="D1230" s="196"/>
      <c r="E1230" s="197"/>
      <c r="F1230" s="197"/>
      <c r="G1230" s="196"/>
      <c r="H1230" s="283"/>
      <c r="I1230" s="197"/>
      <c r="J1230" s="197"/>
      <c r="K1230" s="198"/>
      <c r="L1230" s="197"/>
      <c r="M1230" s="215"/>
    </row>
    <row r="1231" spans="1:16" s="88" customFormat="1" ht="30.75" customHeight="1" thickBot="1" x14ac:dyDescent="0.3">
      <c r="A1231" s="33" t="s">
        <v>2</v>
      </c>
      <c r="B1231" s="9" t="s">
        <v>3</v>
      </c>
      <c r="C1231" s="85" t="s">
        <v>4</v>
      </c>
      <c r="D1231" s="9" t="s">
        <v>5</v>
      </c>
      <c r="E1231" s="9" t="s">
        <v>6</v>
      </c>
      <c r="F1231" s="9" t="s">
        <v>7</v>
      </c>
      <c r="G1231" s="9" t="s">
        <v>8</v>
      </c>
      <c r="H1231" s="9" t="s">
        <v>9</v>
      </c>
      <c r="I1231" s="9" t="s">
        <v>22</v>
      </c>
      <c r="J1231" s="9" t="s">
        <v>10</v>
      </c>
      <c r="K1231" s="9" t="s">
        <v>11</v>
      </c>
      <c r="L1231" s="222" t="s">
        <v>12</v>
      </c>
      <c r="M1231" s="9" t="s">
        <v>13</v>
      </c>
    </row>
    <row r="1232" spans="1:16" s="74" customFormat="1" ht="19.5" customHeight="1" x14ac:dyDescent="0.25">
      <c r="A1232" s="551" t="s">
        <v>60</v>
      </c>
      <c r="B1232" s="552"/>
      <c r="C1232" s="552"/>
      <c r="D1232" s="552"/>
      <c r="E1232" s="552"/>
      <c r="F1232" s="552"/>
      <c r="G1232" s="552"/>
      <c r="H1232" s="552"/>
      <c r="I1232" s="552"/>
      <c r="J1232" s="552"/>
      <c r="K1232" s="553"/>
      <c r="L1232" s="337">
        <f>SUM(L1233:L1243)</f>
        <v>23234.799999999996</v>
      </c>
      <c r="M1232" s="89"/>
    </row>
    <row r="1233" spans="1:16" s="93" customFormat="1" ht="19.5" customHeight="1" x14ac:dyDescent="0.25">
      <c r="A1233" s="157" t="s">
        <v>720</v>
      </c>
      <c r="B1233" s="69">
        <v>3</v>
      </c>
      <c r="C1233" s="69">
        <v>1</v>
      </c>
      <c r="D1233" s="69">
        <v>43</v>
      </c>
      <c r="E1233" s="69"/>
      <c r="F1233" s="69" t="s">
        <v>684</v>
      </c>
      <c r="G1233" s="69" t="s">
        <v>811</v>
      </c>
      <c r="H1233" s="69" t="s">
        <v>743</v>
      </c>
      <c r="I1233" s="90">
        <v>43468</v>
      </c>
      <c r="J1233" s="90">
        <v>43468</v>
      </c>
      <c r="K1233" s="69" t="s">
        <v>837</v>
      </c>
      <c r="L1233" s="225">
        <v>58</v>
      </c>
      <c r="M1233" s="69" t="s">
        <v>145</v>
      </c>
    </row>
    <row r="1234" spans="1:16" s="93" customFormat="1" ht="19.5" customHeight="1" x14ac:dyDescent="0.25">
      <c r="A1234" s="157" t="s">
        <v>720</v>
      </c>
      <c r="B1234" s="69">
        <v>3</v>
      </c>
      <c r="C1234" s="69">
        <v>5</v>
      </c>
      <c r="D1234" s="69">
        <v>87</v>
      </c>
      <c r="E1234" s="69"/>
      <c r="F1234" s="69" t="s">
        <v>684</v>
      </c>
      <c r="G1234" s="69" t="s">
        <v>875</v>
      </c>
      <c r="H1234" s="69" t="s">
        <v>857</v>
      </c>
      <c r="I1234" s="90">
        <v>43469</v>
      </c>
      <c r="J1234" s="90">
        <v>43469</v>
      </c>
      <c r="K1234" s="69" t="s">
        <v>876</v>
      </c>
      <c r="L1234" s="225">
        <v>1160</v>
      </c>
      <c r="M1234" s="69" t="s">
        <v>145</v>
      </c>
    </row>
    <row r="1235" spans="1:16" s="93" customFormat="1" ht="19.5" customHeight="1" x14ac:dyDescent="0.25">
      <c r="A1235" s="157" t="s">
        <v>720</v>
      </c>
      <c r="B1235" s="69">
        <v>3</v>
      </c>
      <c r="C1235" s="69">
        <v>5</v>
      </c>
      <c r="D1235" s="69">
        <v>102</v>
      </c>
      <c r="E1235" s="69"/>
      <c r="F1235" s="69" t="s">
        <v>684</v>
      </c>
      <c r="G1235" s="69" t="s">
        <v>890</v>
      </c>
      <c r="H1235" s="69" t="s">
        <v>878</v>
      </c>
      <c r="I1235" s="90">
        <v>43475</v>
      </c>
      <c r="J1235" s="90">
        <v>43475</v>
      </c>
      <c r="K1235" s="69">
        <v>1550</v>
      </c>
      <c r="L1235" s="225">
        <v>348</v>
      </c>
      <c r="M1235" s="69" t="s">
        <v>145</v>
      </c>
    </row>
    <row r="1236" spans="1:16" s="93" customFormat="1" ht="19.5" customHeight="1" x14ac:dyDescent="0.25">
      <c r="A1236" s="157" t="s">
        <v>720</v>
      </c>
      <c r="B1236" s="69">
        <v>3</v>
      </c>
      <c r="C1236" s="69">
        <v>5</v>
      </c>
      <c r="D1236" s="69">
        <v>90</v>
      </c>
      <c r="E1236" s="69"/>
      <c r="F1236" s="69" t="s">
        <v>680</v>
      </c>
      <c r="G1236" s="69" t="s">
        <v>897</v>
      </c>
      <c r="H1236" s="69" t="s">
        <v>878</v>
      </c>
      <c r="I1236" s="90">
        <v>43475</v>
      </c>
      <c r="J1236" s="90">
        <v>43475</v>
      </c>
      <c r="K1236" s="69" t="s">
        <v>898</v>
      </c>
      <c r="L1236" s="225">
        <v>1392</v>
      </c>
      <c r="M1236" s="69" t="s">
        <v>145</v>
      </c>
    </row>
    <row r="1237" spans="1:16" s="93" customFormat="1" ht="19.5" customHeight="1" x14ac:dyDescent="0.25">
      <c r="A1237" s="157" t="s">
        <v>720</v>
      </c>
      <c r="B1237" s="69">
        <v>3</v>
      </c>
      <c r="C1237" s="69">
        <v>22</v>
      </c>
      <c r="D1237" s="69">
        <v>189</v>
      </c>
      <c r="E1237" s="69"/>
      <c r="F1237" s="153" t="s">
        <v>684</v>
      </c>
      <c r="G1237" s="69" t="s">
        <v>959</v>
      </c>
      <c r="H1237" s="69" t="s">
        <v>857</v>
      </c>
      <c r="I1237" s="90">
        <v>43535</v>
      </c>
      <c r="J1237" s="90">
        <v>43535</v>
      </c>
      <c r="K1237" s="69" t="s">
        <v>960</v>
      </c>
      <c r="L1237" s="225">
        <v>1160</v>
      </c>
      <c r="M1237" s="69" t="s">
        <v>145</v>
      </c>
    </row>
    <row r="1238" spans="1:16" s="93" customFormat="1" ht="51.75" customHeight="1" x14ac:dyDescent="0.25">
      <c r="A1238" s="157" t="s">
        <v>720</v>
      </c>
      <c r="B1238" s="69">
        <v>3</v>
      </c>
      <c r="C1238" s="69">
        <v>22</v>
      </c>
      <c r="D1238" s="69">
        <v>204</v>
      </c>
      <c r="E1238" s="69"/>
      <c r="F1238" s="153" t="s">
        <v>680</v>
      </c>
      <c r="G1238" s="69" t="s">
        <v>985</v>
      </c>
      <c r="H1238" s="69" t="s">
        <v>743</v>
      </c>
      <c r="I1238" s="90">
        <v>43535</v>
      </c>
      <c r="J1238" s="90">
        <v>43535</v>
      </c>
      <c r="K1238" s="69">
        <v>2630</v>
      </c>
      <c r="L1238" s="225">
        <v>13061.6</v>
      </c>
      <c r="M1238" s="69" t="s">
        <v>145</v>
      </c>
    </row>
    <row r="1239" spans="1:16" s="93" customFormat="1" ht="19.5" customHeight="1" x14ac:dyDescent="0.25">
      <c r="A1239" s="157" t="s">
        <v>720</v>
      </c>
      <c r="B1239" s="69">
        <v>3</v>
      </c>
      <c r="C1239" s="69">
        <v>22</v>
      </c>
      <c r="D1239" s="69">
        <v>205</v>
      </c>
      <c r="E1239" s="69"/>
      <c r="F1239" s="153" t="s">
        <v>684</v>
      </c>
      <c r="G1239" s="69" t="s">
        <v>986</v>
      </c>
      <c r="H1239" s="69" t="s">
        <v>743</v>
      </c>
      <c r="I1239" s="90">
        <v>43535</v>
      </c>
      <c r="J1239" s="90">
        <v>43535</v>
      </c>
      <c r="K1239" s="69" t="s">
        <v>987</v>
      </c>
      <c r="L1239" s="225">
        <v>1856</v>
      </c>
      <c r="M1239" s="69" t="s">
        <v>145</v>
      </c>
    </row>
    <row r="1240" spans="1:16" s="93" customFormat="1" ht="19.5" customHeight="1" thickBot="1" x14ac:dyDescent="0.3">
      <c r="A1240" s="157" t="s">
        <v>720</v>
      </c>
      <c r="B1240" s="69">
        <v>3</v>
      </c>
      <c r="C1240" s="69">
        <v>12</v>
      </c>
      <c r="D1240" s="69">
        <v>150</v>
      </c>
      <c r="E1240" s="69"/>
      <c r="F1240" s="153" t="s">
        <v>684</v>
      </c>
      <c r="G1240" s="69" t="s">
        <v>1034</v>
      </c>
      <c r="H1240" s="69" t="s">
        <v>1035</v>
      </c>
      <c r="I1240" s="90">
        <v>43510</v>
      </c>
      <c r="J1240" s="90">
        <v>43510</v>
      </c>
      <c r="K1240" s="69" t="s">
        <v>1036</v>
      </c>
      <c r="L1240" s="225">
        <v>696</v>
      </c>
      <c r="M1240" s="69" t="s">
        <v>145</v>
      </c>
    </row>
    <row r="1241" spans="1:16" s="74" customFormat="1" ht="19.5" customHeight="1" x14ac:dyDescent="0.25">
      <c r="A1241" s="551" t="s">
        <v>1252</v>
      </c>
      <c r="B1241" s="552"/>
      <c r="C1241" s="552"/>
      <c r="D1241" s="552"/>
      <c r="E1241" s="552"/>
      <c r="F1241" s="552"/>
      <c r="G1241" s="552"/>
      <c r="H1241" s="552"/>
      <c r="I1241" s="552"/>
      <c r="J1241" s="552"/>
      <c r="K1241" s="553"/>
      <c r="L1241" s="337">
        <f>SUM(L1242:L1252)</f>
        <v>1751.6</v>
      </c>
      <c r="M1241" s="89"/>
    </row>
    <row r="1242" spans="1:16" s="93" customFormat="1" ht="19.5" customHeight="1" x14ac:dyDescent="0.25">
      <c r="A1242" s="157" t="s">
        <v>720</v>
      </c>
      <c r="B1242" s="69">
        <v>5</v>
      </c>
      <c r="C1242" s="69">
        <v>30</v>
      </c>
      <c r="D1242" s="69" t="s">
        <v>1453</v>
      </c>
      <c r="E1242" s="69"/>
      <c r="F1242" s="153" t="s">
        <v>684</v>
      </c>
      <c r="G1242" s="69" t="s">
        <v>1454</v>
      </c>
      <c r="H1242" s="69" t="s">
        <v>1455</v>
      </c>
      <c r="I1242" s="90">
        <v>43531</v>
      </c>
      <c r="J1242" s="90">
        <v>43531</v>
      </c>
      <c r="K1242" s="69" t="s">
        <v>1456</v>
      </c>
      <c r="L1242" s="225">
        <v>1751.6</v>
      </c>
      <c r="M1242" s="69" t="s">
        <v>1127</v>
      </c>
    </row>
    <row r="1243" spans="1:16" s="93" customFormat="1" ht="19.5" customHeight="1" x14ac:dyDescent="0.25">
      <c r="A1243" s="157"/>
      <c r="B1243" s="69"/>
      <c r="C1243" s="69"/>
      <c r="D1243" s="69"/>
      <c r="E1243" s="69"/>
      <c r="F1243" s="153"/>
      <c r="G1243" s="69"/>
      <c r="H1243" s="69"/>
      <c r="I1243" s="90"/>
      <c r="J1243" s="90"/>
      <c r="K1243" s="69"/>
      <c r="L1243" s="225"/>
      <c r="M1243" s="69"/>
    </row>
    <row r="1244" spans="1:16" s="93" customFormat="1" ht="19.5" customHeight="1" x14ac:dyDescent="0.25">
      <c r="A1244" s="157"/>
      <c r="B1244" s="69"/>
      <c r="C1244" s="69"/>
      <c r="D1244" s="69"/>
      <c r="E1244" s="69"/>
      <c r="F1244" s="153"/>
      <c r="G1244" s="69"/>
      <c r="H1244" s="69"/>
      <c r="I1244" s="90"/>
      <c r="J1244" s="90"/>
      <c r="K1244" s="69"/>
      <c r="L1244" s="225"/>
      <c r="M1244" s="69"/>
    </row>
    <row r="1245" spans="1:16" s="93" customFormat="1" ht="19.5" customHeight="1" x14ac:dyDescent="0.25">
      <c r="A1245" s="157"/>
      <c r="B1245" s="69"/>
      <c r="C1245" s="69"/>
      <c r="D1245" s="69"/>
      <c r="E1245" s="69"/>
      <c r="F1245" s="69"/>
      <c r="G1245" s="69"/>
      <c r="H1245" s="69"/>
      <c r="I1245" s="90"/>
      <c r="J1245" s="90"/>
      <c r="K1245" s="69"/>
      <c r="L1245" s="225"/>
      <c r="M1245" s="69"/>
    </row>
    <row r="1246" spans="1:16" s="93" customFormat="1" ht="19.5" customHeight="1" x14ac:dyDescent="0.25">
      <c r="A1246" s="157"/>
      <c r="B1246" s="69"/>
      <c r="C1246" s="69"/>
      <c r="D1246" s="69"/>
      <c r="E1246" s="69"/>
      <c r="F1246" s="69"/>
      <c r="G1246" s="69"/>
      <c r="H1246" s="69"/>
      <c r="I1246" s="90"/>
      <c r="J1246" s="90"/>
      <c r="K1246" s="69"/>
      <c r="L1246" s="225"/>
      <c r="M1246" s="69"/>
    </row>
    <row r="1247" spans="1:16" s="93" customFormat="1" ht="19.5" customHeight="1" x14ac:dyDescent="0.25">
      <c r="A1247" s="157"/>
      <c r="B1247" s="69"/>
      <c r="C1247" s="69"/>
      <c r="D1247" s="69"/>
      <c r="E1247" s="69"/>
      <c r="F1247" s="69"/>
      <c r="G1247" s="69"/>
      <c r="H1247" s="69"/>
      <c r="I1247" s="90"/>
      <c r="J1247" s="90"/>
      <c r="K1247" s="69"/>
      <c r="L1247" s="225"/>
      <c r="M1247" s="69"/>
    </row>
    <row r="1248" spans="1:16" s="74" customFormat="1" ht="19.5" customHeight="1" thickBot="1" x14ac:dyDescent="0.3">
      <c r="A1248" s="551"/>
      <c r="B1248" s="552"/>
      <c r="C1248" s="552"/>
      <c r="D1248" s="552"/>
      <c r="E1248" s="552"/>
      <c r="F1248" s="552"/>
      <c r="G1248" s="552"/>
      <c r="H1248" s="552"/>
      <c r="I1248" s="552"/>
      <c r="J1248" s="552"/>
      <c r="K1248" s="553"/>
      <c r="L1248" s="288">
        <f>SUM(L1249:L1252)</f>
        <v>0</v>
      </c>
      <c r="M1248" s="96"/>
      <c r="P1248" s="97"/>
    </row>
    <row r="1249" spans="1:16" s="74" customFormat="1" ht="19.5" customHeight="1" x14ac:dyDescent="0.25">
      <c r="A1249" s="69"/>
      <c r="B1249" s="99"/>
      <c r="C1249" s="100"/>
      <c r="D1249" s="142"/>
      <c r="E1249" s="102"/>
      <c r="F1249" s="103"/>
      <c r="G1249" s="143"/>
      <c r="H1249" s="96"/>
      <c r="I1249" s="105"/>
      <c r="J1249" s="105"/>
      <c r="K1249" s="108"/>
      <c r="L1249" s="228"/>
      <c r="M1249" s="103"/>
      <c r="P1249" s="97"/>
    </row>
    <row r="1250" spans="1:16" s="93" customFormat="1" ht="19.5" customHeight="1" x14ac:dyDescent="0.25">
      <c r="A1250" s="69"/>
      <c r="B1250" s="151"/>
      <c r="C1250" s="152"/>
      <c r="D1250" s="152"/>
      <c r="E1250" s="153"/>
      <c r="F1250" s="69"/>
      <c r="G1250" s="143"/>
      <c r="H1250" s="69"/>
      <c r="I1250" s="105"/>
      <c r="J1250" s="105"/>
      <c r="K1250" s="152"/>
      <c r="L1250" s="247"/>
      <c r="M1250" s="69"/>
      <c r="P1250" s="261"/>
    </row>
    <row r="1251" spans="1:16" s="93" customFormat="1" ht="19.5" customHeight="1" x14ac:dyDescent="0.25">
      <c r="A1251" s="69"/>
      <c r="B1251" s="151"/>
      <c r="C1251" s="152"/>
      <c r="D1251" s="152"/>
      <c r="E1251" s="153"/>
      <c r="F1251" s="69"/>
      <c r="G1251" s="143"/>
      <c r="H1251" s="69"/>
      <c r="I1251" s="105"/>
      <c r="J1251" s="105"/>
      <c r="K1251" s="152"/>
      <c r="L1251" s="247"/>
      <c r="M1251" s="103"/>
      <c r="P1251" s="261"/>
    </row>
    <row r="1252" spans="1:16" s="93" customFormat="1" ht="19.5" customHeight="1" x14ac:dyDescent="0.25">
      <c r="A1252" s="69"/>
      <c r="B1252" s="151"/>
      <c r="C1252" s="152"/>
      <c r="D1252" s="152"/>
      <c r="E1252" s="153"/>
      <c r="F1252" s="69"/>
      <c r="G1252" s="143"/>
      <c r="H1252" s="69"/>
      <c r="I1252" s="105"/>
      <c r="J1252" s="105"/>
      <c r="K1252" s="152"/>
      <c r="L1252" s="247"/>
      <c r="M1252" s="103"/>
      <c r="P1252" s="261"/>
    </row>
    <row r="1253" spans="1:16" s="74" customFormat="1" ht="19.5" customHeight="1" x14ac:dyDescent="0.25">
      <c r="A1253" s="551"/>
      <c r="B1253" s="552"/>
      <c r="C1253" s="552"/>
      <c r="D1253" s="552"/>
      <c r="E1253" s="552"/>
      <c r="F1253" s="552"/>
      <c r="G1253" s="552"/>
      <c r="H1253" s="552"/>
      <c r="I1253" s="552"/>
      <c r="J1253" s="552"/>
      <c r="K1253" s="553"/>
      <c r="L1253" s="328">
        <f>SUM(L1254:L1255)</f>
        <v>0</v>
      </c>
      <c r="M1253" s="96"/>
      <c r="P1253" s="97"/>
    </row>
    <row r="1254" spans="1:16" s="93" customFormat="1" ht="19.5" customHeight="1" x14ac:dyDescent="0.25">
      <c r="A1254" s="69"/>
      <c r="B1254" s="151"/>
      <c r="C1254" s="152"/>
      <c r="D1254" s="152"/>
      <c r="E1254" s="153"/>
      <c r="F1254" s="69"/>
      <c r="G1254" s="143"/>
      <c r="H1254" s="69"/>
      <c r="I1254" s="105"/>
      <c r="J1254" s="105"/>
      <c r="K1254" s="152"/>
      <c r="L1254" s="247"/>
      <c r="M1254" s="103"/>
      <c r="P1254" s="261"/>
    </row>
    <row r="1255" spans="1:16" s="93" customFormat="1" ht="19.5" customHeight="1" x14ac:dyDescent="0.25">
      <c r="A1255" s="69"/>
      <c r="B1255" s="151"/>
      <c r="C1255" s="152"/>
      <c r="D1255" s="152"/>
      <c r="E1255" s="153"/>
      <c r="F1255" s="69"/>
      <c r="G1255" s="143"/>
      <c r="H1255" s="69"/>
      <c r="I1255" s="105"/>
      <c r="J1255" s="105"/>
      <c r="K1255" s="152"/>
      <c r="L1255" s="247"/>
      <c r="M1255" s="103"/>
      <c r="P1255" s="261"/>
    </row>
    <row r="1256" spans="1:16" s="74" customFormat="1" ht="19.5" customHeight="1" thickBot="1" x14ac:dyDescent="0.3">
      <c r="A1256" s="551"/>
      <c r="B1256" s="552"/>
      <c r="C1256" s="552"/>
      <c r="D1256" s="552"/>
      <c r="E1256" s="552"/>
      <c r="F1256" s="552"/>
      <c r="G1256" s="552"/>
      <c r="H1256" s="552"/>
      <c r="I1256" s="552"/>
      <c r="J1256" s="552"/>
      <c r="K1256" s="553"/>
      <c r="L1256" s="314">
        <f>SUM(L1257:L1265)</f>
        <v>0</v>
      </c>
      <c r="M1256" s="96"/>
      <c r="P1256" s="97"/>
    </row>
    <row r="1257" spans="1:16" s="93" customFormat="1" ht="19.5" customHeight="1" x14ac:dyDescent="0.25">
      <c r="A1257" s="69"/>
      <c r="B1257" s="151"/>
      <c r="C1257" s="152"/>
      <c r="D1257" s="152"/>
      <c r="E1257" s="153"/>
      <c r="F1257" s="69"/>
      <c r="G1257" s="143"/>
      <c r="H1257" s="69"/>
      <c r="I1257" s="105"/>
      <c r="J1257" s="105"/>
      <c r="K1257" s="152"/>
      <c r="L1257" s="247"/>
      <c r="M1257" s="103"/>
      <c r="P1257" s="261"/>
    </row>
    <row r="1258" spans="1:16" s="93" customFormat="1" ht="19.5" customHeight="1" x14ac:dyDescent="0.25">
      <c r="A1258" s="69"/>
      <c r="B1258" s="151"/>
      <c r="C1258" s="152"/>
      <c r="D1258" s="152"/>
      <c r="E1258" s="153"/>
      <c r="F1258" s="69"/>
      <c r="G1258" s="143"/>
      <c r="H1258" s="69"/>
      <c r="I1258" s="105"/>
      <c r="J1258" s="105"/>
      <c r="K1258" s="152"/>
      <c r="L1258" s="247"/>
      <c r="M1258" s="103"/>
      <c r="P1258" s="261"/>
    </row>
    <row r="1259" spans="1:16" s="93" customFormat="1" ht="19.5" customHeight="1" x14ac:dyDescent="0.25">
      <c r="A1259" s="69"/>
      <c r="B1259" s="151"/>
      <c r="C1259" s="152"/>
      <c r="D1259" s="152"/>
      <c r="E1259" s="153"/>
      <c r="F1259" s="69"/>
      <c r="G1259" s="143"/>
      <c r="H1259" s="69"/>
      <c r="I1259" s="105"/>
      <c r="J1259" s="105"/>
      <c r="K1259" s="152"/>
      <c r="L1259" s="247"/>
      <c r="M1259" s="103"/>
      <c r="P1259" s="261"/>
    </row>
    <row r="1260" spans="1:16" s="93" customFormat="1" ht="19.5" customHeight="1" x14ac:dyDescent="0.25">
      <c r="A1260" s="69"/>
      <c r="B1260" s="151"/>
      <c r="C1260" s="152"/>
      <c r="D1260" s="152"/>
      <c r="E1260" s="153"/>
      <c r="F1260" s="69"/>
      <c r="G1260" s="143"/>
      <c r="H1260" s="69"/>
      <c r="I1260" s="105"/>
      <c r="J1260" s="105"/>
      <c r="K1260" s="152"/>
      <c r="L1260" s="247"/>
      <c r="M1260" s="103"/>
      <c r="P1260" s="261"/>
    </row>
    <row r="1261" spans="1:16" s="93" customFormat="1" ht="19.5" customHeight="1" x14ac:dyDescent="0.25">
      <c r="A1261" s="69"/>
      <c r="B1261" s="151"/>
      <c r="C1261" s="152"/>
      <c r="D1261" s="152"/>
      <c r="E1261" s="153"/>
      <c r="F1261" s="69"/>
      <c r="G1261" s="143"/>
      <c r="H1261" s="69"/>
      <c r="I1261" s="105"/>
      <c r="J1261" s="105"/>
      <c r="K1261" s="152"/>
      <c r="L1261" s="247"/>
      <c r="M1261" s="103"/>
      <c r="P1261" s="261"/>
    </row>
    <row r="1262" spans="1:16" s="93" customFormat="1" ht="19.5" customHeight="1" x14ac:dyDescent="0.25">
      <c r="A1262" s="69"/>
      <c r="B1262" s="151"/>
      <c r="C1262" s="152"/>
      <c r="D1262" s="152"/>
      <c r="E1262" s="153"/>
      <c r="F1262" s="69"/>
      <c r="G1262" s="143"/>
      <c r="H1262" s="69"/>
      <c r="I1262" s="105"/>
      <c r="J1262" s="105"/>
      <c r="K1262" s="152"/>
      <c r="L1262" s="247"/>
      <c r="M1262" s="103"/>
      <c r="P1262" s="261"/>
    </row>
    <row r="1263" spans="1:16" s="93" customFormat="1" ht="19.5" customHeight="1" x14ac:dyDescent="0.25">
      <c r="A1263" s="69"/>
      <c r="B1263" s="151"/>
      <c r="C1263" s="152"/>
      <c r="D1263" s="152"/>
      <c r="E1263" s="153"/>
      <c r="F1263" s="69"/>
      <c r="G1263" s="143"/>
      <c r="H1263" s="69"/>
      <c r="I1263" s="105"/>
      <c r="J1263" s="105"/>
      <c r="K1263" s="152"/>
      <c r="L1263" s="247"/>
      <c r="M1263" s="103"/>
      <c r="P1263" s="261"/>
    </row>
    <row r="1264" spans="1:16" s="93" customFormat="1" ht="19.5" customHeight="1" x14ac:dyDescent="0.25">
      <c r="A1264" s="69"/>
      <c r="B1264" s="151"/>
      <c r="C1264" s="152"/>
      <c r="D1264" s="152"/>
      <c r="E1264" s="153"/>
      <c r="F1264" s="69"/>
      <c r="G1264" s="143"/>
      <c r="H1264" s="69"/>
      <c r="I1264" s="105"/>
      <c r="J1264" s="105"/>
      <c r="K1264" s="152"/>
      <c r="L1264" s="247"/>
      <c r="M1264" s="103"/>
      <c r="P1264" s="261"/>
    </row>
    <row r="1265" spans="1:16" s="93" customFormat="1" ht="19.5" customHeight="1" x14ac:dyDescent="0.25">
      <c r="A1265" s="69"/>
      <c r="B1265" s="151"/>
      <c r="C1265" s="152"/>
      <c r="D1265" s="152"/>
      <c r="E1265" s="153"/>
      <c r="F1265" s="69"/>
      <c r="G1265" s="143"/>
      <c r="H1265" s="69"/>
      <c r="I1265" s="105"/>
      <c r="J1265" s="105"/>
      <c r="K1265" s="152"/>
      <c r="L1265" s="247"/>
      <c r="M1265" s="103"/>
      <c r="P1265" s="261"/>
    </row>
    <row r="1266" spans="1:16" s="74" customFormat="1" ht="19.5" customHeight="1" thickBot="1" x14ac:dyDescent="0.3">
      <c r="A1266" s="551"/>
      <c r="B1266" s="552"/>
      <c r="C1266" s="552"/>
      <c r="D1266" s="552"/>
      <c r="E1266" s="552"/>
      <c r="F1266" s="552"/>
      <c r="G1266" s="552"/>
      <c r="H1266" s="552"/>
      <c r="I1266" s="552"/>
      <c r="J1266" s="552"/>
      <c r="K1266" s="553"/>
      <c r="L1266" s="314">
        <f>SUM(L1267:L1273)</f>
        <v>0</v>
      </c>
      <c r="M1266" s="96"/>
      <c r="P1266" s="97"/>
    </row>
    <row r="1267" spans="1:16" s="93" customFormat="1" ht="19.5" customHeight="1" x14ac:dyDescent="0.25">
      <c r="A1267" s="69"/>
      <c r="B1267" s="151"/>
      <c r="C1267" s="152"/>
      <c r="D1267" s="152"/>
      <c r="E1267" s="153"/>
      <c r="F1267" s="69"/>
      <c r="G1267" s="143"/>
      <c r="H1267" s="69"/>
      <c r="I1267" s="105"/>
      <c r="J1267" s="105"/>
      <c r="K1267" s="152"/>
      <c r="L1267" s="247"/>
      <c r="M1267" s="103"/>
      <c r="P1267" s="261"/>
    </row>
    <row r="1268" spans="1:16" s="93" customFormat="1" ht="19.5" customHeight="1" x14ac:dyDescent="0.25">
      <c r="A1268" s="69"/>
      <c r="B1268" s="151"/>
      <c r="C1268" s="152"/>
      <c r="D1268" s="152"/>
      <c r="E1268" s="153"/>
      <c r="F1268" s="69"/>
      <c r="G1268" s="143"/>
      <c r="H1268" s="69"/>
      <c r="I1268" s="105"/>
      <c r="J1268" s="105"/>
      <c r="K1268" s="152"/>
      <c r="L1268" s="247"/>
      <c r="M1268" s="103"/>
      <c r="P1268" s="261"/>
    </row>
    <row r="1269" spans="1:16" s="93" customFormat="1" ht="19.5" customHeight="1" x14ac:dyDescent="0.25">
      <c r="A1269" s="69"/>
      <c r="B1269" s="151"/>
      <c r="C1269" s="152"/>
      <c r="D1269" s="152"/>
      <c r="E1269" s="153"/>
      <c r="F1269" s="69"/>
      <c r="G1269" s="143"/>
      <c r="H1269" s="69"/>
      <c r="I1269" s="105"/>
      <c r="J1269" s="105"/>
      <c r="K1269" s="152"/>
      <c r="L1269" s="247"/>
      <c r="M1269" s="103"/>
      <c r="P1269" s="261"/>
    </row>
    <row r="1270" spans="1:16" s="93" customFormat="1" ht="19.5" customHeight="1" x14ac:dyDescent="0.25">
      <c r="A1270" s="69"/>
      <c r="B1270" s="151"/>
      <c r="C1270" s="152"/>
      <c r="D1270" s="152"/>
      <c r="E1270" s="153"/>
      <c r="F1270" s="69"/>
      <c r="G1270" s="143"/>
      <c r="H1270" s="69"/>
      <c r="I1270" s="105"/>
      <c r="J1270" s="105"/>
      <c r="K1270" s="152"/>
      <c r="L1270" s="247"/>
      <c r="M1270" s="103"/>
      <c r="P1270" s="261"/>
    </row>
    <row r="1271" spans="1:16" s="93" customFormat="1" ht="19.5" customHeight="1" x14ac:dyDescent="0.25">
      <c r="A1271" s="69"/>
      <c r="B1271" s="151"/>
      <c r="C1271" s="152"/>
      <c r="D1271" s="152"/>
      <c r="E1271" s="153"/>
      <c r="F1271" s="69"/>
      <c r="G1271" s="143"/>
      <c r="H1271" s="69"/>
      <c r="I1271" s="105"/>
      <c r="J1271" s="105"/>
      <c r="K1271" s="152"/>
      <c r="L1271" s="247"/>
      <c r="M1271" s="103"/>
      <c r="P1271" s="261"/>
    </row>
    <row r="1272" spans="1:16" s="93" customFormat="1" ht="19.5" customHeight="1" x14ac:dyDescent="0.25">
      <c r="A1272" s="69"/>
      <c r="B1272" s="151"/>
      <c r="C1272" s="152"/>
      <c r="D1272" s="152"/>
      <c r="E1272" s="153"/>
      <c r="F1272" s="69"/>
      <c r="G1272" s="143"/>
      <c r="H1272" s="69"/>
      <c r="I1272" s="105"/>
      <c r="J1272" s="105"/>
      <c r="K1272" s="152"/>
      <c r="L1272" s="247"/>
      <c r="M1272" s="103"/>
      <c r="P1272" s="261"/>
    </row>
    <row r="1273" spans="1:16" s="93" customFormat="1" ht="19.5" customHeight="1" x14ac:dyDescent="0.25">
      <c r="A1273" s="69"/>
      <c r="B1273" s="151"/>
      <c r="C1273" s="152"/>
      <c r="D1273" s="152"/>
      <c r="E1273" s="153"/>
      <c r="F1273" s="69"/>
      <c r="G1273" s="157"/>
      <c r="H1273" s="69"/>
      <c r="I1273" s="154"/>
      <c r="J1273" s="154"/>
      <c r="K1273" s="152"/>
      <c r="L1273" s="247"/>
      <c r="M1273" s="69"/>
      <c r="P1273" s="261"/>
    </row>
    <row r="1274" spans="1:16" s="74" customFormat="1" ht="19.5" customHeight="1" thickBot="1" x14ac:dyDescent="0.3">
      <c r="A1274" s="551"/>
      <c r="B1274" s="552"/>
      <c r="C1274" s="552"/>
      <c r="D1274" s="552"/>
      <c r="E1274" s="552"/>
      <c r="F1274" s="552"/>
      <c r="G1274" s="552"/>
      <c r="H1274" s="552"/>
      <c r="I1274" s="552"/>
      <c r="J1274" s="552"/>
      <c r="K1274" s="553"/>
      <c r="L1274" s="314">
        <f>SUM(L1275:L1285)</f>
        <v>0</v>
      </c>
      <c r="M1274" s="96"/>
      <c r="P1274" s="97"/>
    </row>
    <row r="1275" spans="1:16" s="93" customFormat="1" ht="19.5" customHeight="1" x14ac:dyDescent="0.25">
      <c r="A1275" s="69"/>
      <c r="B1275" s="151"/>
      <c r="C1275" s="152"/>
      <c r="D1275" s="152"/>
      <c r="E1275" s="153"/>
      <c r="F1275" s="69"/>
      <c r="G1275" s="157"/>
      <c r="H1275" s="69"/>
      <c r="I1275" s="154"/>
      <c r="J1275" s="154"/>
      <c r="K1275" s="152"/>
      <c r="L1275" s="247"/>
      <c r="M1275" s="69"/>
      <c r="P1275" s="261"/>
    </row>
    <row r="1276" spans="1:16" s="93" customFormat="1" ht="19.5" customHeight="1" x14ac:dyDescent="0.25">
      <c r="A1276" s="69"/>
      <c r="B1276" s="151"/>
      <c r="C1276" s="152"/>
      <c r="D1276" s="152"/>
      <c r="E1276" s="153"/>
      <c r="F1276" s="69"/>
      <c r="G1276" s="157"/>
      <c r="H1276" s="69"/>
      <c r="I1276" s="154"/>
      <c r="J1276" s="154"/>
      <c r="K1276" s="152"/>
      <c r="L1276" s="247"/>
      <c r="M1276" s="69"/>
      <c r="P1276" s="261"/>
    </row>
    <row r="1277" spans="1:16" s="93" customFormat="1" ht="19.5" customHeight="1" x14ac:dyDescent="0.25">
      <c r="A1277" s="69"/>
      <c r="B1277" s="151"/>
      <c r="C1277" s="152"/>
      <c r="D1277" s="152"/>
      <c r="E1277" s="153"/>
      <c r="F1277" s="69"/>
      <c r="G1277" s="157"/>
      <c r="H1277" s="69"/>
      <c r="I1277" s="154"/>
      <c r="J1277" s="154"/>
      <c r="K1277" s="152"/>
      <c r="L1277" s="247"/>
      <c r="M1277" s="69"/>
      <c r="P1277" s="261"/>
    </row>
    <row r="1278" spans="1:16" s="93" customFormat="1" ht="19.5" customHeight="1" x14ac:dyDescent="0.25">
      <c r="A1278" s="69"/>
      <c r="B1278" s="151"/>
      <c r="C1278" s="152"/>
      <c r="D1278" s="152"/>
      <c r="E1278" s="153"/>
      <c r="F1278" s="69"/>
      <c r="G1278" s="157"/>
      <c r="H1278" s="69"/>
      <c r="I1278" s="154"/>
      <c r="J1278" s="154"/>
      <c r="K1278" s="152"/>
      <c r="L1278" s="247"/>
      <c r="M1278" s="69"/>
      <c r="P1278" s="261"/>
    </row>
    <row r="1279" spans="1:16" s="93" customFormat="1" ht="19.5" customHeight="1" x14ac:dyDescent="0.25">
      <c r="A1279" s="69"/>
      <c r="B1279" s="151"/>
      <c r="C1279" s="152"/>
      <c r="D1279" s="152"/>
      <c r="E1279" s="153"/>
      <c r="F1279" s="69"/>
      <c r="G1279" s="157"/>
      <c r="H1279" s="69"/>
      <c r="I1279" s="154"/>
      <c r="J1279" s="154"/>
      <c r="K1279" s="152"/>
      <c r="L1279" s="247"/>
      <c r="M1279" s="69"/>
      <c r="P1279" s="261"/>
    </row>
    <row r="1280" spans="1:16" s="93" customFormat="1" ht="19.5" customHeight="1" x14ac:dyDescent="0.25">
      <c r="A1280" s="69"/>
      <c r="B1280" s="151"/>
      <c r="C1280" s="152"/>
      <c r="D1280" s="152"/>
      <c r="E1280" s="153"/>
      <c r="F1280" s="69"/>
      <c r="G1280" s="157"/>
      <c r="H1280" s="69"/>
      <c r="I1280" s="154"/>
      <c r="J1280" s="154"/>
      <c r="K1280" s="152"/>
      <c r="L1280" s="247"/>
      <c r="M1280" s="69"/>
      <c r="P1280" s="261"/>
    </row>
    <row r="1281" spans="1:16" s="93" customFormat="1" ht="19.5" customHeight="1" x14ac:dyDescent="0.25">
      <c r="A1281" s="69"/>
      <c r="B1281" s="151"/>
      <c r="C1281" s="152"/>
      <c r="D1281" s="152"/>
      <c r="E1281" s="153"/>
      <c r="F1281" s="69"/>
      <c r="G1281" s="157"/>
      <c r="H1281" s="69"/>
      <c r="I1281" s="154"/>
      <c r="J1281" s="154"/>
      <c r="K1281" s="152"/>
      <c r="L1281" s="247"/>
      <c r="M1281" s="69"/>
      <c r="P1281" s="261"/>
    </row>
    <row r="1282" spans="1:16" s="93" customFormat="1" ht="19.5" customHeight="1" x14ac:dyDescent="0.25">
      <c r="A1282" s="69"/>
      <c r="B1282" s="151"/>
      <c r="C1282" s="152"/>
      <c r="D1282" s="152"/>
      <c r="E1282" s="153"/>
      <c r="F1282" s="69"/>
      <c r="G1282" s="157"/>
      <c r="H1282" s="69"/>
      <c r="I1282" s="154"/>
      <c r="J1282" s="154"/>
      <c r="K1282" s="152"/>
      <c r="L1282" s="247"/>
      <c r="M1282" s="69"/>
      <c r="P1282" s="261"/>
    </row>
    <row r="1283" spans="1:16" s="93" customFormat="1" ht="19.5" customHeight="1" x14ac:dyDescent="0.25">
      <c r="A1283" s="69"/>
      <c r="B1283" s="151"/>
      <c r="C1283" s="152"/>
      <c r="D1283" s="152"/>
      <c r="E1283" s="153"/>
      <c r="F1283" s="69"/>
      <c r="G1283" s="157"/>
      <c r="H1283" s="69"/>
      <c r="I1283" s="154"/>
      <c r="J1283" s="154"/>
      <c r="K1283" s="152"/>
      <c r="L1283" s="247"/>
      <c r="M1283" s="69"/>
      <c r="P1283" s="261"/>
    </row>
    <row r="1284" spans="1:16" s="93" customFormat="1" ht="19.5" customHeight="1" x14ac:dyDescent="0.25">
      <c r="A1284" s="69"/>
      <c r="B1284" s="151"/>
      <c r="C1284" s="152"/>
      <c r="D1284" s="152"/>
      <c r="E1284" s="153"/>
      <c r="F1284" s="69"/>
      <c r="G1284" s="157"/>
      <c r="H1284" s="69"/>
      <c r="I1284" s="154"/>
      <c r="J1284" s="154"/>
      <c r="K1284" s="356"/>
      <c r="L1284" s="247"/>
      <c r="M1284" s="69"/>
      <c r="P1284" s="261"/>
    </row>
    <row r="1285" spans="1:16" s="93" customFormat="1" ht="19.5" customHeight="1" x14ac:dyDescent="0.25">
      <c r="A1285" s="69"/>
      <c r="B1285" s="151"/>
      <c r="C1285" s="152"/>
      <c r="D1285" s="152"/>
      <c r="E1285" s="153"/>
      <c r="F1285" s="69"/>
      <c r="G1285" s="157"/>
      <c r="H1285" s="69"/>
      <c r="I1285" s="154"/>
      <c r="J1285" s="154"/>
      <c r="K1285" s="152"/>
      <c r="L1285" s="247"/>
      <c r="M1285" s="69"/>
      <c r="P1285" s="261"/>
    </row>
    <row r="1286" spans="1:16" s="74" customFormat="1" ht="19.5" customHeight="1" thickBot="1" x14ac:dyDescent="0.3">
      <c r="A1286" s="551"/>
      <c r="B1286" s="552"/>
      <c r="C1286" s="552"/>
      <c r="D1286" s="552"/>
      <c r="E1286" s="552"/>
      <c r="F1286" s="552"/>
      <c r="G1286" s="552"/>
      <c r="H1286" s="552"/>
      <c r="I1286" s="552"/>
      <c r="J1286" s="552"/>
      <c r="K1286" s="553"/>
      <c r="L1286" s="288">
        <f>SUM(L1287:L1292)</f>
        <v>0</v>
      </c>
      <c r="M1286" s="96"/>
      <c r="P1286" s="97"/>
    </row>
    <row r="1287" spans="1:16" s="93" customFormat="1" ht="19.5" customHeight="1" x14ac:dyDescent="0.25">
      <c r="A1287" s="69"/>
      <c r="B1287" s="151"/>
      <c r="C1287" s="152"/>
      <c r="D1287" s="152"/>
      <c r="E1287" s="153"/>
      <c r="F1287" s="69"/>
      <c r="G1287" s="157"/>
      <c r="H1287" s="69"/>
      <c r="I1287" s="154"/>
      <c r="J1287" s="154"/>
      <c r="K1287" s="152"/>
      <c r="L1287" s="247"/>
      <c r="M1287" s="69"/>
      <c r="P1287" s="261"/>
    </row>
    <row r="1288" spans="1:16" s="93" customFormat="1" ht="19.5" customHeight="1" x14ac:dyDescent="0.25">
      <c r="A1288" s="69"/>
      <c r="B1288" s="151"/>
      <c r="C1288" s="152"/>
      <c r="D1288" s="152"/>
      <c r="E1288" s="153"/>
      <c r="F1288" s="69"/>
      <c r="G1288" s="157"/>
      <c r="H1288" s="69"/>
      <c r="I1288" s="154"/>
      <c r="J1288" s="154"/>
      <c r="K1288" s="152"/>
      <c r="L1288" s="247"/>
      <c r="M1288" s="69"/>
      <c r="P1288" s="261"/>
    </row>
    <row r="1289" spans="1:16" s="93" customFormat="1" ht="19.5" customHeight="1" x14ac:dyDescent="0.25">
      <c r="A1289" s="69"/>
      <c r="B1289" s="151"/>
      <c r="C1289" s="152"/>
      <c r="D1289" s="152"/>
      <c r="E1289" s="153"/>
      <c r="F1289" s="69"/>
      <c r="G1289" s="157"/>
      <c r="H1289" s="69"/>
      <c r="I1289" s="154"/>
      <c r="J1289" s="154"/>
      <c r="K1289" s="356"/>
      <c r="L1289" s="247"/>
      <c r="M1289" s="69"/>
      <c r="P1289" s="261"/>
    </row>
    <row r="1290" spans="1:16" s="93" customFormat="1" ht="19.5" customHeight="1" x14ac:dyDescent="0.25">
      <c r="A1290" s="69"/>
      <c r="B1290" s="151"/>
      <c r="C1290" s="152"/>
      <c r="D1290" s="152"/>
      <c r="E1290" s="153"/>
      <c r="F1290" s="69"/>
      <c r="G1290" s="157"/>
      <c r="H1290" s="69"/>
      <c r="I1290" s="154"/>
      <c r="J1290" s="154"/>
      <c r="K1290" s="152"/>
      <c r="L1290" s="247"/>
      <c r="M1290" s="69"/>
      <c r="P1290" s="261"/>
    </row>
    <row r="1291" spans="1:16" s="93" customFormat="1" ht="19.5" customHeight="1" x14ac:dyDescent="0.25">
      <c r="A1291" s="69"/>
      <c r="B1291" s="151"/>
      <c r="C1291" s="152"/>
      <c r="D1291" s="152"/>
      <c r="E1291" s="153"/>
      <c r="F1291" s="69"/>
      <c r="G1291" s="157"/>
      <c r="H1291" s="69"/>
      <c r="I1291" s="154"/>
      <c r="J1291" s="154"/>
      <c r="K1291" s="152"/>
      <c r="L1291" s="247"/>
      <c r="M1291" s="69"/>
      <c r="P1291" s="261"/>
    </row>
    <row r="1292" spans="1:16" s="93" customFormat="1" ht="19.5" customHeight="1" x14ac:dyDescent="0.25">
      <c r="A1292" s="69"/>
      <c r="B1292" s="151"/>
      <c r="C1292" s="152"/>
      <c r="D1292" s="152"/>
      <c r="E1292" s="153"/>
      <c r="F1292" s="69"/>
      <c r="G1292" s="157"/>
      <c r="H1292" s="69"/>
      <c r="I1292" s="154"/>
      <c r="J1292" s="154"/>
      <c r="K1292" s="152"/>
      <c r="L1292" s="247"/>
      <c r="M1292" s="69"/>
      <c r="P1292" s="261"/>
    </row>
    <row r="1293" spans="1:16" s="74" customFormat="1" ht="19.5" customHeight="1" thickBot="1" x14ac:dyDescent="0.3">
      <c r="A1293" s="551"/>
      <c r="B1293" s="552"/>
      <c r="C1293" s="552"/>
      <c r="D1293" s="552"/>
      <c r="E1293" s="552"/>
      <c r="F1293" s="552"/>
      <c r="G1293" s="552"/>
      <c r="H1293" s="552"/>
      <c r="I1293" s="552"/>
      <c r="J1293" s="552"/>
      <c r="K1293" s="553"/>
      <c r="L1293" s="288">
        <f>SUM(L1294:L1298)</f>
        <v>0</v>
      </c>
      <c r="M1293" s="96"/>
      <c r="P1293" s="97"/>
    </row>
    <row r="1294" spans="1:16" s="93" customFormat="1" ht="19.5" customHeight="1" x14ac:dyDescent="0.25">
      <c r="A1294" s="69"/>
      <c r="B1294" s="151"/>
      <c r="C1294" s="152"/>
      <c r="D1294" s="152"/>
      <c r="E1294" s="153"/>
      <c r="F1294" s="69"/>
      <c r="G1294" s="157"/>
      <c r="H1294" s="69"/>
      <c r="I1294" s="154"/>
      <c r="J1294" s="154"/>
      <c r="K1294" s="154"/>
      <c r="L1294" s="247"/>
      <c r="M1294" s="69"/>
      <c r="P1294" s="261"/>
    </row>
    <row r="1295" spans="1:16" s="93" customFormat="1" ht="19.5" customHeight="1" x14ac:dyDescent="0.25">
      <c r="A1295" s="69"/>
      <c r="B1295" s="151"/>
      <c r="C1295" s="152"/>
      <c r="D1295" s="152"/>
      <c r="E1295" s="153"/>
      <c r="F1295" s="69"/>
      <c r="G1295" s="157"/>
      <c r="H1295" s="69"/>
      <c r="I1295" s="154"/>
      <c r="J1295" s="154"/>
      <c r="K1295" s="152"/>
      <c r="L1295" s="247"/>
      <c r="M1295" s="69"/>
      <c r="P1295" s="261"/>
    </row>
    <row r="1296" spans="1:16" s="93" customFormat="1" ht="19.5" customHeight="1" x14ac:dyDescent="0.25">
      <c r="A1296" s="69"/>
      <c r="B1296" s="151"/>
      <c r="C1296" s="152"/>
      <c r="D1296" s="152"/>
      <c r="E1296" s="153"/>
      <c r="F1296" s="69"/>
      <c r="G1296" s="157"/>
      <c r="H1296" s="69"/>
      <c r="I1296" s="154"/>
      <c r="J1296" s="154"/>
      <c r="K1296" s="152"/>
      <c r="L1296" s="247"/>
      <c r="M1296" s="69"/>
      <c r="P1296" s="261"/>
    </row>
    <row r="1297" spans="1:16" s="93" customFormat="1" ht="19.5" customHeight="1" x14ac:dyDescent="0.25">
      <c r="A1297" s="69"/>
      <c r="B1297" s="151"/>
      <c r="C1297" s="152"/>
      <c r="D1297" s="152"/>
      <c r="E1297" s="153"/>
      <c r="F1297" s="69"/>
      <c r="G1297" s="157"/>
      <c r="H1297" s="69"/>
      <c r="I1297" s="154"/>
      <c r="J1297" s="154"/>
      <c r="K1297" s="152"/>
      <c r="L1297" s="247"/>
      <c r="M1297" s="69"/>
      <c r="P1297" s="261"/>
    </row>
    <row r="1298" spans="1:16" s="93" customFormat="1" ht="19.5" customHeight="1" x14ac:dyDescent="0.25">
      <c r="A1298" s="69"/>
      <c r="B1298" s="151"/>
      <c r="C1298" s="152"/>
      <c r="D1298" s="152"/>
      <c r="E1298" s="153"/>
      <c r="F1298" s="69"/>
      <c r="G1298" s="157"/>
      <c r="H1298" s="69"/>
      <c r="I1298" s="154"/>
      <c r="J1298" s="154"/>
      <c r="K1298" s="152"/>
      <c r="L1298" s="247"/>
      <c r="M1298" s="69"/>
      <c r="P1298" s="261"/>
    </row>
    <row r="1299" spans="1:16" s="74" customFormat="1" ht="19.5" customHeight="1" thickBot="1" x14ac:dyDescent="0.3">
      <c r="A1299" s="551"/>
      <c r="B1299" s="552"/>
      <c r="C1299" s="552"/>
      <c r="D1299" s="552"/>
      <c r="E1299" s="552"/>
      <c r="F1299" s="552"/>
      <c r="G1299" s="552"/>
      <c r="H1299" s="552"/>
      <c r="I1299" s="552"/>
      <c r="J1299" s="552"/>
      <c r="K1299" s="553"/>
      <c r="L1299" s="288">
        <f>SUM(L1300:L1305)</f>
        <v>0</v>
      </c>
      <c r="M1299" s="96"/>
      <c r="P1299" s="97"/>
    </row>
    <row r="1300" spans="1:16" s="93" customFormat="1" ht="19.5" customHeight="1" x14ac:dyDescent="0.25">
      <c r="A1300" s="69"/>
      <c r="B1300" s="152"/>
      <c r="C1300" s="152"/>
      <c r="D1300" s="152"/>
      <c r="E1300" s="153"/>
      <c r="F1300" s="69"/>
      <c r="G1300" s="157"/>
      <c r="H1300" s="69"/>
      <c r="I1300" s="154"/>
      <c r="J1300" s="154"/>
      <c r="K1300" s="152"/>
      <c r="L1300" s="247"/>
      <c r="M1300" s="69"/>
      <c r="P1300" s="261"/>
    </row>
    <row r="1301" spans="1:16" s="93" customFormat="1" ht="19.5" customHeight="1" x14ac:dyDescent="0.25">
      <c r="A1301" s="69"/>
      <c r="B1301" s="152"/>
      <c r="C1301" s="152"/>
      <c r="D1301" s="152"/>
      <c r="E1301" s="153"/>
      <c r="F1301" s="69"/>
      <c r="G1301" s="157"/>
      <c r="H1301" s="69"/>
      <c r="I1301" s="154"/>
      <c r="J1301" s="154"/>
      <c r="K1301" s="152"/>
      <c r="L1301" s="247"/>
      <c r="M1301" s="69"/>
      <c r="P1301" s="261"/>
    </row>
    <row r="1302" spans="1:16" s="93" customFormat="1" ht="19.5" customHeight="1" x14ac:dyDescent="0.25">
      <c r="A1302" s="69"/>
      <c r="B1302" s="152"/>
      <c r="C1302" s="152"/>
      <c r="D1302" s="152"/>
      <c r="E1302" s="153"/>
      <c r="F1302" s="69"/>
      <c r="G1302" s="157"/>
      <c r="H1302" s="69"/>
      <c r="I1302" s="154"/>
      <c r="J1302" s="154"/>
      <c r="K1302" s="152"/>
      <c r="L1302" s="247"/>
      <c r="M1302" s="69"/>
      <c r="P1302" s="261"/>
    </row>
    <row r="1303" spans="1:16" s="93" customFormat="1" ht="19.5" customHeight="1" x14ac:dyDescent="0.25">
      <c r="A1303" s="69"/>
      <c r="B1303" s="152"/>
      <c r="C1303" s="152"/>
      <c r="D1303" s="152"/>
      <c r="E1303" s="153"/>
      <c r="F1303" s="69"/>
      <c r="G1303" s="157"/>
      <c r="H1303" s="69"/>
      <c r="I1303" s="154"/>
      <c r="J1303" s="154"/>
      <c r="K1303" s="152"/>
      <c r="L1303" s="247"/>
      <c r="M1303" s="69"/>
      <c r="P1303" s="261"/>
    </row>
    <row r="1304" spans="1:16" s="93" customFormat="1" ht="19.5" customHeight="1" x14ac:dyDescent="0.25">
      <c r="A1304" s="69"/>
      <c r="B1304" s="152"/>
      <c r="C1304" s="152"/>
      <c r="D1304" s="152"/>
      <c r="E1304" s="153"/>
      <c r="F1304" s="69"/>
      <c r="G1304" s="157"/>
      <c r="H1304" s="69"/>
      <c r="I1304" s="154"/>
      <c r="J1304" s="154"/>
      <c r="K1304" s="152"/>
      <c r="L1304" s="247"/>
      <c r="M1304" s="69"/>
      <c r="P1304" s="261"/>
    </row>
    <row r="1305" spans="1:16" s="93" customFormat="1" ht="19.5" customHeight="1" x14ac:dyDescent="0.25">
      <c r="A1305" s="69"/>
      <c r="B1305" s="152"/>
      <c r="C1305" s="152"/>
      <c r="D1305" s="152"/>
      <c r="E1305" s="153"/>
      <c r="F1305" s="69"/>
      <c r="G1305" s="157"/>
      <c r="H1305" s="69"/>
      <c r="I1305" s="154"/>
      <c r="J1305" s="154"/>
      <c r="K1305" s="152"/>
      <c r="L1305" s="247"/>
      <c r="M1305" s="69"/>
      <c r="P1305" s="261"/>
    </row>
    <row r="1306" spans="1:16" s="74" customFormat="1" ht="19.5" customHeight="1" thickBot="1" x14ac:dyDescent="0.3">
      <c r="A1306" s="551"/>
      <c r="B1306" s="552"/>
      <c r="C1306" s="552"/>
      <c r="D1306" s="552"/>
      <c r="E1306" s="552"/>
      <c r="F1306" s="552"/>
      <c r="G1306" s="552"/>
      <c r="H1306" s="552"/>
      <c r="I1306" s="552"/>
      <c r="J1306" s="552"/>
      <c r="K1306" s="553"/>
      <c r="L1306" s="288">
        <f>SUM(L1307)</f>
        <v>0</v>
      </c>
      <c r="M1306" s="96"/>
      <c r="P1306" s="97"/>
    </row>
    <row r="1307" spans="1:16" s="93" customFormat="1" ht="19.5" customHeight="1" x14ac:dyDescent="0.25">
      <c r="A1307" s="69"/>
      <c r="B1307" s="152"/>
      <c r="C1307" s="152"/>
      <c r="D1307" s="152"/>
      <c r="E1307" s="153"/>
      <c r="F1307" s="69"/>
      <c r="G1307" s="157"/>
      <c r="H1307" s="69"/>
      <c r="I1307" s="154"/>
      <c r="J1307" s="154"/>
      <c r="K1307" s="152"/>
      <c r="L1307" s="247"/>
      <c r="M1307" s="69"/>
      <c r="P1307" s="261"/>
    </row>
    <row r="1308" spans="1:16" s="74" customFormat="1" ht="19.5" customHeight="1" thickBot="1" x14ac:dyDescent="0.3">
      <c r="A1308" s="551"/>
      <c r="B1308" s="552"/>
      <c r="C1308" s="552"/>
      <c r="D1308" s="552"/>
      <c r="E1308" s="552"/>
      <c r="F1308" s="552"/>
      <c r="G1308" s="552"/>
      <c r="H1308" s="552"/>
      <c r="I1308" s="552"/>
      <c r="J1308" s="552"/>
      <c r="K1308" s="553"/>
      <c r="L1308" s="288">
        <f>SUM(L1309:L1316)</f>
        <v>0</v>
      </c>
      <c r="M1308" s="96"/>
      <c r="P1308" s="97"/>
    </row>
    <row r="1309" spans="1:16" s="93" customFormat="1" ht="19.5" customHeight="1" x14ac:dyDescent="0.25">
      <c r="A1309" s="69"/>
      <c r="B1309" s="100"/>
      <c r="C1309" s="152"/>
      <c r="D1309" s="152"/>
      <c r="E1309" s="153"/>
      <c r="F1309" s="69"/>
      <c r="G1309" s="157"/>
      <c r="H1309" s="69"/>
      <c r="I1309" s="154"/>
      <c r="J1309" s="154"/>
      <c r="K1309" s="152"/>
      <c r="L1309" s="247"/>
      <c r="M1309" s="69"/>
      <c r="P1309" s="261"/>
    </row>
    <row r="1310" spans="1:16" s="93" customFormat="1" ht="19.5" customHeight="1" x14ac:dyDescent="0.25">
      <c r="A1310" s="69"/>
      <c r="B1310" s="100"/>
      <c r="C1310" s="152"/>
      <c r="D1310" s="152"/>
      <c r="E1310" s="153"/>
      <c r="F1310" s="69"/>
      <c r="G1310" s="157"/>
      <c r="H1310" s="69"/>
      <c r="I1310" s="154"/>
      <c r="J1310" s="154"/>
      <c r="K1310" s="152"/>
      <c r="L1310" s="247"/>
      <c r="M1310" s="69"/>
      <c r="P1310" s="261"/>
    </row>
    <row r="1311" spans="1:16" s="93" customFormat="1" ht="19.5" customHeight="1" x14ac:dyDescent="0.25">
      <c r="A1311" s="69"/>
      <c r="B1311" s="100"/>
      <c r="C1311" s="152"/>
      <c r="D1311" s="152"/>
      <c r="E1311" s="153"/>
      <c r="F1311" s="69"/>
      <c r="G1311" s="157"/>
      <c r="H1311" s="69"/>
      <c r="I1311" s="154"/>
      <c r="J1311" s="154"/>
      <c r="K1311" s="152"/>
      <c r="L1311" s="247"/>
      <c r="M1311" s="69"/>
      <c r="P1311" s="261"/>
    </row>
    <row r="1312" spans="1:16" s="93" customFormat="1" ht="19.5" customHeight="1" x14ac:dyDescent="0.25">
      <c r="A1312" s="69"/>
      <c r="B1312" s="100"/>
      <c r="C1312" s="152"/>
      <c r="D1312" s="152"/>
      <c r="E1312" s="153"/>
      <c r="F1312" s="69"/>
      <c r="G1312" s="157"/>
      <c r="H1312" s="69"/>
      <c r="I1312" s="154"/>
      <c r="J1312" s="154"/>
      <c r="K1312" s="152"/>
      <c r="L1312" s="247"/>
      <c r="M1312" s="69"/>
      <c r="P1312" s="261"/>
    </row>
    <row r="1313" spans="1:16" s="93" customFormat="1" ht="19.5" customHeight="1" x14ac:dyDescent="0.25">
      <c r="A1313" s="69"/>
      <c r="B1313" s="100"/>
      <c r="C1313" s="152"/>
      <c r="D1313" s="152"/>
      <c r="E1313" s="153"/>
      <c r="F1313" s="69"/>
      <c r="G1313" s="157"/>
      <c r="H1313" s="69"/>
      <c r="I1313" s="154"/>
      <c r="J1313" s="154"/>
      <c r="K1313" s="152"/>
      <c r="L1313" s="247"/>
      <c r="M1313" s="69"/>
      <c r="P1313" s="261"/>
    </row>
    <row r="1314" spans="1:16" s="93" customFormat="1" ht="19.5" customHeight="1" x14ac:dyDescent="0.25">
      <c r="A1314" s="69"/>
      <c r="B1314" s="100"/>
      <c r="C1314" s="152"/>
      <c r="D1314" s="152"/>
      <c r="E1314" s="153"/>
      <c r="F1314" s="69"/>
      <c r="G1314" s="157"/>
      <c r="H1314" s="69"/>
      <c r="I1314" s="154"/>
      <c r="J1314" s="154"/>
      <c r="K1314" s="152"/>
      <c r="L1314" s="247"/>
      <c r="M1314" s="69"/>
      <c r="P1314" s="261"/>
    </row>
    <row r="1315" spans="1:16" s="93" customFormat="1" ht="19.5" customHeight="1" x14ac:dyDescent="0.25">
      <c r="A1315" s="69"/>
      <c r="B1315" s="100"/>
      <c r="C1315" s="152"/>
      <c r="D1315" s="152"/>
      <c r="E1315" s="153"/>
      <c r="F1315" s="69"/>
      <c r="G1315" s="157"/>
      <c r="H1315" s="69"/>
      <c r="I1315" s="154"/>
      <c r="J1315" s="154"/>
      <c r="K1315" s="152"/>
      <c r="L1315" s="247"/>
      <c r="M1315" s="69"/>
      <c r="P1315" s="261"/>
    </row>
    <row r="1316" spans="1:16" s="93" customFormat="1" ht="19.5" customHeight="1" x14ac:dyDescent="0.25">
      <c r="A1316" s="69"/>
      <c r="B1316" s="151"/>
      <c r="C1316" s="152"/>
      <c r="D1316" s="152"/>
      <c r="E1316" s="153"/>
      <c r="F1316" s="69"/>
      <c r="G1316" s="157"/>
      <c r="H1316" s="69"/>
      <c r="I1316" s="154"/>
      <c r="J1316" s="154"/>
      <c r="K1316" s="152"/>
      <c r="L1316" s="247"/>
      <c r="M1316" s="69"/>
      <c r="P1316" s="261"/>
    </row>
    <row r="1317" spans="1:16" s="74" customFormat="1" ht="19.5" customHeight="1" thickBot="1" x14ac:dyDescent="0.3">
      <c r="A1317" s="116" t="s">
        <v>34</v>
      </c>
      <c r="B1317" s="113"/>
      <c r="C1317" s="114"/>
      <c r="D1317" s="115"/>
      <c r="E1317" s="116"/>
      <c r="F1317" s="117"/>
      <c r="G1317" s="118"/>
      <c r="H1317" s="117"/>
      <c r="I1317" s="119"/>
      <c r="J1317" s="119"/>
      <c r="K1317" s="119"/>
      <c r="L1317" s="229">
        <f>L1232+L1244+L1248+L1253+L1256+L1266+L1274+L1293+L1299+L1306</f>
        <v>23234.799999999996</v>
      </c>
      <c r="M1317" s="204"/>
    </row>
    <row r="1318" spans="1:16" s="74" customFormat="1" ht="8.25" customHeight="1" x14ac:dyDescent="0.25">
      <c r="A1318" s="276"/>
      <c r="B1318" s="123"/>
      <c r="C1318" s="124"/>
      <c r="D1318" s="277"/>
      <c r="E1318" s="276"/>
      <c r="F1318" s="123"/>
      <c r="G1318" s="276"/>
      <c r="H1318" s="123"/>
      <c r="I1318" s="277"/>
      <c r="J1318" s="277"/>
      <c r="K1318" s="277"/>
      <c r="L1318" s="230"/>
      <c r="M1318" s="205"/>
    </row>
    <row r="1319" spans="1:16" s="82" customFormat="1" ht="10.5" customHeight="1" x14ac:dyDescent="0.25">
      <c r="A1319" s="558" t="s">
        <v>18</v>
      </c>
      <c r="B1319" s="558"/>
      <c r="C1319" s="558"/>
      <c r="D1319" s="558"/>
      <c r="E1319" s="558"/>
      <c r="F1319" s="558"/>
      <c r="G1319" s="560" t="s">
        <v>19</v>
      </c>
      <c r="H1319" s="560"/>
      <c r="I1319" s="128"/>
      <c r="J1319" s="128"/>
      <c r="K1319" s="128"/>
      <c r="L1319" s="550" t="s">
        <v>20</v>
      </c>
      <c r="M1319" s="550"/>
    </row>
    <row r="1320" spans="1:16" s="82" customFormat="1" ht="6.75" customHeight="1" x14ac:dyDescent="0.25">
      <c r="B1320" s="83"/>
      <c r="C1320" s="84"/>
      <c r="D1320" s="502"/>
      <c r="E1320" s="122"/>
      <c r="F1320" s="130"/>
      <c r="G1320" s="131"/>
      <c r="H1320" s="130"/>
      <c r="K1320" s="200"/>
      <c r="L1320" s="231"/>
      <c r="M1320" s="130"/>
    </row>
    <row r="1321" spans="1:16" s="82" customFormat="1" ht="12" customHeight="1" x14ac:dyDescent="0.25">
      <c r="A1321" s="558" t="s">
        <v>1246</v>
      </c>
      <c r="B1321" s="558"/>
      <c r="C1321" s="558"/>
      <c r="D1321" s="558"/>
      <c r="E1321" s="558"/>
      <c r="F1321" s="558"/>
      <c r="G1321" s="559" t="s">
        <v>36</v>
      </c>
      <c r="H1321" s="559"/>
      <c r="I1321" s="279"/>
      <c r="J1321" s="279"/>
      <c r="L1321" s="559" t="s">
        <v>37</v>
      </c>
      <c r="M1321" s="559"/>
    </row>
    <row r="1322" spans="1:16" s="82" customFormat="1" ht="12" customHeight="1" x14ac:dyDescent="0.25">
      <c r="A1322" s="558" t="s">
        <v>1247</v>
      </c>
      <c r="B1322" s="558"/>
      <c r="C1322" s="558"/>
      <c r="D1322" s="558"/>
      <c r="E1322" s="558"/>
      <c r="F1322" s="558"/>
      <c r="G1322" s="550" t="s">
        <v>39</v>
      </c>
      <c r="H1322" s="550"/>
      <c r="I1322" s="278"/>
      <c r="J1322" s="278"/>
      <c r="L1322" s="550" t="s">
        <v>40</v>
      </c>
      <c r="M1322" s="550"/>
    </row>
    <row r="1323" spans="1:16" ht="19.5" customHeight="1" x14ac:dyDescent="0.15"/>
    <row r="1324" spans="1:16" ht="19.5" customHeight="1" x14ac:dyDescent="0.15"/>
    <row r="1325" spans="1:16" ht="19.5" customHeight="1" x14ac:dyDescent="0.15">
      <c r="A1325" s="557" t="s">
        <v>14</v>
      </c>
      <c r="B1325" s="557"/>
      <c r="C1325" s="557"/>
      <c r="D1325" s="557"/>
      <c r="E1325" s="557"/>
      <c r="F1325" s="194"/>
      <c r="G1325" s="196"/>
      <c r="H1325" s="291"/>
      <c r="I1325" s="196"/>
      <c r="J1325" s="196"/>
      <c r="K1325" s="198"/>
      <c r="L1325" s="196"/>
      <c r="M1325" s="215"/>
    </row>
    <row r="1326" spans="1:16" ht="19.5" customHeight="1" x14ac:dyDescent="0.15">
      <c r="A1326" s="254" t="s">
        <v>591</v>
      </c>
      <c r="B1326" s="254"/>
      <c r="C1326" s="255"/>
      <c r="D1326" s="256"/>
      <c r="E1326" s="245" t="s">
        <v>590</v>
      </c>
      <c r="F1326" s="254"/>
      <c r="G1326" s="256" t="s">
        <v>252</v>
      </c>
      <c r="H1326" s="295">
        <v>683</v>
      </c>
      <c r="I1326" s="248" t="s">
        <v>253</v>
      </c>
      <c r="J1326" s="254"/>
      <c r="K1326" s="249"/>
      <c r="L1326" s="260"/>
      <c r="M1326" s="301" t="s">
        <v>254</v>
      </c>
    </row>
    <row r="1327" spans="1:16" ht="7.5" customHeight="1" x14ac:dyDescent="0.15">
      <c r="A1327" s="193"/>
      <c r="B1327" s="194"/>
      <c r="C1327" s="195"/>
      <c r="D1327" s="196"/>
      <c r="E1327" s="197"/>
      <c r="F1327" s="197"/>
      <c r="G1327" s="196"/>
      <c r="H1327" s="283"/>
      <c r="I1327" s="197"/>
      <c r="J1327" s="197"/>
      <c r="K1327" s="198"/>
      <c r="L1327" s="197"/>
      <c r="M1327" s="215"/>
    </row>
    <row r="1328" spans="1:16" s="88" customFormat="1" ht="34.5" customHeight="1" x14ac:dyDescent="0.25">
      <c r="A1328" s="33" t="s">
        <v>2</v>
      </c>
      <c r="B1328" s="9" t="s">
        <v>3</v>
      </c>
      <c r="C1328" s="85" t="s">
        <v>4</v>
      </c>
      <c r="D1328" s="9" t="s">
        <v>5</v>
      </c>
      <c r="E1328" s="9" t="s">
        <v>6</v>
      </c>
      <c r="F1328" s="9" t="s">
        <v>7</v>
      </c>
      <c r="G1328" s="9" t="s">
        <v>8</v>
      </c>
      <c r="H1328" s="9" t="s">
        <v>9</v>
      </c>
      <c r="I1328" s="9" t="s">
        <v>22</v>
      </c>
      <c r="J1328" s="9" t="s">
        <v>10</v>
      </c>
      <c r="K1328" s="9" t="s">
        <v>11</v>
      </c>
      <c r="L1328" s="222" t="s">
        <v>12</v>
      </c>
      <c r="M1328" s="9" t="s">
        <v>13</v>
      </c>
    </row>
    <row r="1329" spans="1:17" s="74" customFormat="1" ht="19.5" hidden="1" customHeight="1" x14ac:dyDescent="0.25">
      <c r="A1329" s="551" t="s">
        <v>60</v>
      </c>
      <c r="B1329" s="552"/>
      <c r="C1329" s="552"/>
      <c r="D1329" s="552"/>
      <c r="E1329" s="552"/>
      <c r="F1329" s="552"/>
      <c r="G1329" s="552"/>
      <c r="H1329" s="552"/>
      <c r="I1329" s="552"/>
      <c r="J1329" s="552"/>
      <c r="K1329" s="553"/>
      <c r="L1329" s="337">
        <f>SUM(L1330:L1336)</f>
        <v>23875.210000000003</v>
      </c>
      <c r="M1329" s="89"/>
    </row>
    <row r="1330" spans="1:17" s="93" customFormat="1" ht="19.5" hidden="1" customHeight="1" x14ac:dyDescent="0.25">
      <c r="A1330" s="157" t="s">
        <v>747</v>
      </c>
      <c r="B1330" s="69">
        <v>3</v>
      </c>
      <c r="C1330" s="69">
        <v>12</v>
      </c>
      <c r="D1330" s="69">
        <v>1</v>
      </c>
      <c r="E1330" s="69"/>
      <c r="F1330" s="69" t="s">
        <v>680</v>
      </c>
      <c r="G1330" s="69" t="s">
        <v>749</v>
      </c>
      <c r="H1330" s="69" t="s">
        <v>748</v>
      </c>
      <c r="I1330" s="90">
        <v>43470</v>
      </c>
      <c r="J1330" s="90">
        <v>43470</v>
      </c>
      <c r="K1330" s="69">
        <v>369</v>
      </c>
      <c r="L1330" s="225">
        <v>9698.01</v>
      </c>
      <c r="M1330" s="69" t="s">
        <v>145</v>
      </c>
    </row>
    <row r="1331" spans="1:17" s="93" customFormat="1" ht="27.75" hidden="1" customHeight="1" x14ac:dyDescent="0.25">
      <c r="A1331" s="157" t="s">
        <v>747</v>
      </c>
      <c r="B1331" s="69">
        <v>3</v>
      </c>
      <c r="C1331" s="69">
        <v>5</v>
      </c>
      <c r="D1331" s="69">
        <v>82</v>
      </c>
      <c r="E1331" s="69"/>
      <c r="F1331" s="69" t="s">
        <v>684</v>
      </c>
      <c r="G1331" s="69" t="s">
        <v>869</v>
      </c>
      <c r="H1331" s="69" t="s">
        <v>857</v>
      </c>
      <c r="I1331" s="90">
        <v>43469</v>
      </c>
      <c r="J1331" s="90">
        <v>43469</v>
      </c>
      <c r="K1331" s="69">
        <v>9137</v>
      </c>
      <c r="L1331" s="225">
        <v>1392</v>
      </c>
      <c r="M1331" s="69" t="s">
        <v>145</v>
      </c>
    </row>
    <row r="1332" spans="1:17" s="93" customFormat="1" ht="19.5" hidden="1" customHeight="1" x14ac:dyDescent="0.25">
      <c r="A1332" s="157" t="s">
        <v>747</v>
      </c>
      <c r="B1332" s="69">
        <v>3</v>
      </c>
      <c r="C1332" s="69">
        <v>5</v>
      </c>
      <c r="D1332" s="69">
        <v>95</v>
      </c>
      <c r="E1332" s="69"/>
      <c r="F1332" s="69" t="s">
        <v>684</v>
      </c>
      <c r="G1332" s="69" t="s">
        <v>888</v>
      </c>
      <c r="H1332" s="69" t="s">
        <v>857</v>
      </c>
      <c r="I1332" s="90">
        <v>43472</v>
      </c>
      <c r="J1332" s="90">
        <v>43472</v>
      </c>
      <c r="K1332" s="69" t="s">
        <v>889</v>
      </c>
      <c r="L1332" s="225">
        <v>928</v>
      </c>
      <c r="M1332" s="69" t="s">
        <v>145</v>
      </c>
    </row>
    <row r="1333" spans="1:17" s="93" customFormat="1" ht="36.75" hidden="1" customHeight="1" x14ac:dyDescent="0.25">
      <c r="A1333" s="157" t="s">
        <v>747</v>
      </c>
      <c r="B1333" s="69">
        <v>3</v>
      </c>
      <c r="C1333" s="69">
        <v>5</v>
      </c>
      <c r="D1333" s="69">
        <v>114</v>
      </c>
      <c r="E1333" s="69"/>
      <c r="F1333" s="69" t="s">
        <v>680</v>
      </c>
      <c r="G1333" s="69" t="s">
        <v>911</v>
      </c>
      <c r="H1333" s="69" t="s">
        <v>748</v>
      </c>
      <c r="I1333" s="90">
        <v>43474</v>
      </c>
      <c r="J1333" s="90">
        <v>43474</v>
      </c>
      <c r="K1333" s="69">
        <v>383</v>
      </c>
      <c r="L1333" s="225">
        <v>1160</v>
      </c>
      <c r="M1333" s="69" t="s">
        <v>145</v>
      </c>
    </row>
    <row r="1334" spans="1:17" s="93" customFormat="1" ht="19.5" hidden="1" customHeight="1" x14ac:dyDescent="0.25">
      <c r="A1334" s="157" t="s">
        <v>747</v>
      </c>
      <c r="B1334" s="69">
        <v>3</v>
      </c>
      <c r="C1334" s="69">
        <v>22</v>
      </c>
      <c r="D1334" s="69">
        <v>189</v>
      </c>
      <c r="E1334" s="69"/>
      <c r="F1334" s="69" t="s">
        <v>684</v>
      </c>
      <c r="G1334" s="69" t="s">
        <v>963</v>
      </c>
      <c r="H1334" s="69" t="s">
        <v>857</v>
      </c>
      <c r="I1334" s="90">
        <v>43535</v>
      </c>
      <c r="J1334" s="90">
        <v>43535</v>
      </c>
      <c r="K1334" s="69" t="s">
        <v>964</v>
      </c>
      <c r="L1334" s="225">
        <v>928</v>
      </c>
      <c r="M1334" s="69" t="s">
        <v>145</v>
      </c>
    </row>
    <row r="1335" spans="1:17" s="93" customFormat="1" ht="19.5" hidden="1" customHeight="1" thickBot="1" x14ac:dyDescent="0.3">
      <c r="A1335" s="157" t="s">
        <v>747</v>
      </c>
      <c r="B1335" s="69">
        <v>3</v>
      </c>
      <c r="C1335" s="69">
        <v>12</v>
      </c>
      <c r="D1335" s="69">
        <v>134</v>
      </c>
      <c r="E1335" s="69"/>
      <c r="F1335" s="69" t="s">
        <v>680</v>
      </c>
      <c r="G1335" s="69" t="s">
        <v>1020</v>
      </c>
      <c r="H1335" s="69" t="s">
        <v>748</v>
      </c>
      <c r="I1335" s="90">
        <v>43474</v>
      </c>
      <c r="J1335" s="90">
        <v>43474</v>
      </c>
      <c r="K1335" s="69">
        <v>386</v>
      </c>
      <c r="L1335" s="225">
        <v>9224</v>
      </c>
      <c r="M1335" s="69" t="s">
        <v>145</v>
      </c>
    </row>
    <row r="1336" spans="1:17" s="74" customFormat="1" ht="19.5" hidden="1" customHeight="1" x14ac:dyDescent="0.25">
      <c r="A1336" s="551" t="s">
        <v>1252</v>
      </c>
      <c r="B1336" s="552"/>
      <c r="C1336" s="552"/>
      <c r="D1336" s="552"/>
      <c r="E1336" s="552"/>
      <c r="F1336" s="552"/>
      <c r="G1336" s="552"/>
      <c r="H1336" s="552"/>
      <c r="I1336" s="552"/>
      <c r="J1336" s="552"/>
      <c r="K1336" s="553"/>
      <c r="L1336" s="337">
        <f>SUM(L1337:L1343)</f>
        <v>545.20000000000005</v>
      </c>
      <c r="M1336" s="89"/>
    </row>
    <row r="1337" spans="1:17" s="82" customFormat="1" ht="36" hidden="1" customHeight="1" x14ac:dyDescent="0.25">
      <c r="A1337" s="69" t="s">
        <v>747</v>
      </c>
      <c r="B1337" s="151">
        <v>5</v>
      </c>
      <c r="C1337" s="152">
        <v>30</v>
      </c>
      <c r="D1337" s="152" t="s">
        <v>1431</v>
      </c>
      <c r="E1337" s="153"/>
      <c r="F1337" s="69" t="s">
        <v>684</v>
      </c>
      <c r="G1337" s="144" t="s">
        <v>1444</v>
      </c>
      <c r="H1337" s="69" t="s">
        <v>1255</v>
      </c>
      <c r="I1337" s="145">
        <v>43565</v>
      </c>
      <c r="J1337" s="145">
        <v>43565</v>
      </c>
      <c r="K1337" s="152" t="s">
        <v>1445</v>
      </c>
      <c r="L1337" s="247">
        <v>324.8</v>
      </c>
      <c r="M1337" s="69" t="s">
        <v>1127</v>
      </c>
    </row>
    <row r="1338" spans="1:17" s="82" customFormat="1" ht="35.25" hidden="1" customHeight="1" x14ac:dyDescent="0.25">
      <c r="A1338" s="69" t="s">
        <v>747</v>
      </c>
      <c r="B1338" s="151">
        <v>5</v>
      </c>
      <c r="C1338" s="152">
        <v>30</v>
      </c>
      <c r="D1338" s="152" t="s">
        <v>1431</v>
      </c>
      <c r="E1338" s="153"/>
      <c r="F1338" s="69" t="s">
        <v>684</v>
      </c>
      <c r="G1338" s="144" t="s">
        <v>1448</v>
      </c>
      <c r="H1338" s="69" t="s">
        <v>1255</v>
      </c>
      <c r="I1338" s="145">
        <v>43565</v>
      </c>
      <c r="J1338" s="145">
        <v>43565</v>
      </c>
      <c r="K1338" s="152" t="s">
        <v>1447</v>
      </c>
      <c r="L1338" s="247">
        <v>220.4</v>
      </c>
      <c r="M1338" s="69" t="s">
        <v>1127</v>
      </c>
    </row>
    <row r="1339" spans="1:17" s="82" customFormat="1" ht="24.75" hidden="1" customHeight="1" x14ac:dyDescent="0.25">
      <c r="A1339" s="69"/>
      <c r="B1339" s="151"/>
      <c r="C1339" s="152"/>
      <c r="D1339" s="152"/>
      <c r="E1339" s="153"/>
      <c r="F1339" s="69"/>
      <c r="G1339" s="144"/>
      <c r="H1339" s="69"/>
      <c r="I1339" s="145"/>
      <c r="J1339" s="145"/>
      <c r="K1339" s="152"/>
      <c r="L1339" s="247"/>
      <c r="M1339" s="69"/>
    </row>
    <row r="1340" spans="1:17" s="82" customFormat="1" ht="24.75" hidden="1" customHeight="1" x14ac:dyDescent="0.25">
      <c r="A1340" s="69"/>
      <c r="B1340" s="151"/>
      <c r="C1340" s="152"/>
      <c r="D1340" s="152"/>
      <c r="E1340" s="153"/>
      <c r="F1340" s="69"/>
      <c r="G1340" s="144"/>
      <c r="H1340" s="69"/>
      <c r="I1340" s="145"/>
      <c r="J1340" s="145"/>
      <c r="K1340" s="152"/>
      <c r="L1340" s="247"/>
      <c r="M1340" s="69"/>
    </row>
    <row r="1341" spans="1:17" s="82" customFormat="1" ht="24.75" hidden="1" customHeight="1" x14ac:dyDescent="0.25">
      <c r="A1341" s="69"/>
      <c r="B1341" s="151"/>
      <c r="C1341" s="152"/>
      <c r="D1341" s="152"/>
      <c r="E1341" s="153"/>
      <c r="F1341" s="69"/>
      <c r="G1341" s="144"/>
      <c r="H1341" s="69"/>
      <c r="I1341" s="145"/>
      <c r="J1341" s="145"/>
      <c r="K1341" s="152"/>
      <c r="L1341" s="247"/>
      <c r="M1341" s="69"/>
    </row>
    <row r="1342" spans="1:17" s="82" customFormat="1" ht="19.5" hidden="1" customHeight="1" x14ac:dyDescent="0.25">
      <c r="A1342" s="69"/>
      <c r="B1342" s="151"/>
      <c r="C1342" s="152"/>
      <c r="D1342" s="152"/>
      <c r="E1342" s="153"/>
      <c r="F1342" s="69"/>
      <c r="G1342" s="144"/>
      <c r="H1342" s="69"/>
      <c r="I1342" s="145"/>
      <c r="J1342" s="145"/>
      <c r="K1342" s="152"/>
      <c r="L1342" s="247"/>
      <c r="M1342" s="69"/>
    </row>
    <row r="1343" spans="1:17" s="74" customFormat="1" ht="19.5" hidden="1" customHeight="1" x14ac:dyDescent="0.25">
      <c r="A1343" s="69"/>
      <c r="B1343" s="99"/>
      <c r="C1343" s="100"/>
      <c r="D1343" s="142"/>
      <c r="E1343" s="102"/>
      <c r="F1343" s="103"/>
      <c r="G1343" s="143"/>
      <c r="H1343" s="96"/>
      <c r="I1343" s="105"/>
      <c r="J1343" s="105"/>
      <c r="K1343" s="108"/>
      <c r="L1343" s="247"/>
      <c r="M1343" s="103"/>
      <c r="P1343" s="97"/>
      <c r="Q1343" s="97"/>
    </row>
    <row r="1344" spans="1:17" s="74" customFormat="1" ht="19.5" hidden="1" customHeight="1" x14ac:dyDescent="0.25">
      <c r="A1344" s="69"/>
      <c r="B1344" s="99"/>
      <c r="C1344" s="100"/>
      <c r="D1344" s="142"/>
      <c r="E1344" s="102"/>
      <c r="F1344" s="103"/>
      <c r="G1344" s="143"/>
      <c r="H1344" s="96"/>
      <c r="I1344" s="105"/>
      <c r="J1344" s="105"/>
      <c r="K1344" s="108"/>
      <c r="L1344" s="247"/>
      <c r="M1344" s="103"/>
      <c r="P1344" s="97"/>
    </row>
    <row r="1345" spans="1:16" s="74" customFormat="1" ht="19.5" hidden="1" customHeight="1" x14ac:dyDescent="0.25">
      <c r="A1345" s="69"/>
      <c r="B1345" s="99"/>
      <c r="C1345" s="100"/>
      <c r="D1345" s="142"/>
      <c r="E1345" s="102"/>
      <c r="F1345" s="103"/>
      <c r="G1345" s="143"/>
      <c r="H1345" s="96"/>
      <c r="I1345" s="105"/>
      <c r="J1345" s="105"/>
      <c r="K1345" s="108"/>
      <c r="L1345" s="247"/>
      <c r="M1345" s="103"/>
      <c r="P1345" s="97"/>
    </row>
    <row r="1346" spans="1:16" s="74" customFormat="1" ht="19.5" hidden="1" customHeight="1" x14ac:dyDescent="0.25">
      <c r="A1346" s="69"/>
      <c r="B1346" s="99"/>
      <c r="C1346" s="100"/>
      <c r="D1346" s="142"/>
      <c r="E1346" s="102"/>
      <c r="F1346" s="103"/>
      <c r="G1346" s="143"/>
      <c r="H1346" s="96"/>
      <c r="I1346" s="105"/>
      <c r="J1346" s="105"/>
      <c r="K1346" s="108"/>
      <c r="L1346" s="247"/>
      <c r="M1346" s="103"/>
      <c r="P1346" s="97"/>
    </row>
    <row r="1347" spans="1:16" s="74" customFormat="1" ht="19.5" hidden="1" customHeight="1" x14ac:dyDescent="0.25">
      <c r="A1347" s="69"/>
      <c r="B1347" s="99"/>
      <c r="C1347" s="100"/>
      <c r="D1347" s="142"/>
      <c r="E1347" s="102"/>
      <c r="F1347" s="103"/>
      <c r="G1347" s="143"/>
      <c r="H1347" s="96"/>
      <c r="I1347" s="105"/>
      <c r="J1347" s="105"/>
      <c r="K1347" s="108"/>
      <c r="L1347" s="247"/>
      <c r="M1347" s="103"/>
      <c r="P1347" s="97"/>
    </row>
    <row r="1348" spans="1:16" s="74" customFormat="1" ht="19.5" hidden="1" customHeight="1" x14ac:dyDescent="0.25">
      <c r="A1348" s="69"/>
      <c r="B1348" s="99"/>
      <c r="C1348" s="100"/>
      <c r="D1348" s="142"/>
      <c r="E1348" s="102"/>
      <c r="F1348" s="103"/>
      <c r="G1348" s="143"/>
      <c r="H1348" s="96"/>
      <c r="I1348" s="105"/>
      <c r="J1348" s="105"/>
      <c r="K1348" s="108"/>
      <c r="L1348" s="247"/>
      <c r="M1348" s="103"/>
      <c r="P1348" s="97"/>
    </row>
    <row r="1349" spans="1:16" s="74" customFormat="1" ht="19.5" hidden="1" customHeight="1" x14ac:dyDescent="0.25">
      <c r="A1349" s="69"/>
      <c r="B1349" s="99"/>
      <c r="C1349" s="100"/>
      <c r="D1349" s="142"/>
      <c r="E1349" s="102"/>
      <c r="F1349" s="103"/>
      <c r="G1349" s="143"/>
      <c r="H1349" s="96"/>
      <c r="I1349" s="105"/>
      <c r="J1349" s="105"/>
      <c r="K1349" s="108"/>
      <c r="L1349" s="247"/>
      <c r="M1349" s="103"/>
      <c r="P1349" s="97"/>
    </row>
    <row r="1350" spans="1:16" s="74" customFormat="1" ht="19.5" customHeight="1" thickBot="1" x14ac:dyDescent="0.3">
      <c r="A1350" s="551" t="s">
        <v>640</v>
      </c>
      <c r="B1350" s="552"/>
      <c r="C1350" s="552"/>
      <c r="D1350" s="552"/>
      <c r="E1350" s="552"/>
      <c r="F1350" s="552"/>
      <c r="G1350" s="552"/>
      <c r="H1350" s="552"/>
      <c r="I1350" s="552"/>
      <c r="J1350" s="552"/>
      <c r="K1350" s="553"/>
      <c r="L1350" s="226">
        <f>SUM(L1351:L1361)</f>
        <v>696</v>
      </c>
      <c r="M1350" s="96"/>
      <c r="P1350" s="97"/>
    </row>
    <row r="1351" spans="1:16" s="74" customFormat="1" ht="19.5" customHeight="1" x14ac:dyDescent="0.25">
      <c r="A1351" s="69" t="s">
        <v>1208</v>
      </c>
      <c r="B1351" s="99">
        <v>6</v>
      </c>
      <c r="C1351" s="100">
        <v>8</v>
      </c>
      <c r="D1351" s="142" t="s">
        <v>1602</v>
      </c>
      <c r="E1351" s="102"/>
      <c r="F1351" s="103" t="s">
        <v>684</v>
      </c>
      <c r="G1351" s="143" t="s">
        <v>1608</v>
      </c>
      <c r="H1351" s="96" t="s">
        <v>1604</v>
      </c>
      <c r="I1351" s="105">
        <v>43559</v>
      </c>
      <c r="J1351" s="105">
        <v>43559</v>
      </c>
      <c r="K1351" s="108">
        <v>2840</v>
      </c>
      <c r="L1351" s="247">
        <v>696</v>
      </c>
      <c r="M1351" s="103" t="s">
        <v>1127</v>
      </c>
      <c r="N1351" s="510" t="s">
        <v>1689</v>
      </c>
      <c r="P1351" s="97"/>
    </row>
    <row r="1352" spans="1:16" s="74" customFormat="1" ht="19.5" customHeight="1" x14ac:dyDescent="0.25">
      <c r="A1352" s="69"/>
      <c r="B1352" s="99"/>
      <c r="C1352" s="100"/>
      <c r="D1352" s="142"/>
      <c r="E1352" s="102"/>
      <c r="F1352" s="103"/>
      <c r="G1352" s="143"/>
      <c r="H1352" s="96"/>
      <c r="I1352" s="105"/>
      <c r="J1352" s="105"/>
      <c r="K1352" s="108"/>
      <c r="L1352" s="247"/>
      <c r="M1352" s="103"/>
      <c r="P1352" s="97"/>
    </row>
    <row r="1353" spans="1:16" s="74" customFormat="1" ht="19.5" hidden="1" customHeight="1" x14ac:dyDescent="0.25">
      <c r="A1353" s="69"/>
      <c r="B1353" s="99"/>
      <c r="C1353" s="100"/>
      <c r="D1353" s="142"/>
      <c r="E1353" s="102"/>
      <c r="F1353" s="103"/>
      <c r="G1353" s="143"/>
      <c r="H1353" s="96"/>
      <c r="I1353" s="105"/>
      <c r="J1353" s="105"/>
      <c r="K1353" s="108"/>
      <c r="L1353" s="247"/>
      <c r="M1353" s="103"/>
      <c r="P1353" s="97"/>
    </row>
    <row r="1354" spans="1:16" s="74" customFormat="1" ht="19.5" hidden="1" customHeight="1" x14ac:dyDescent="0.25">
      <c r="A1354" s="69"/>
      <c r="B1354" s="99"/>
      <c r="C1354" s="100"/>
      <c r="D1354" s="142"/>
      <c r="E1354" s="102"/>
      <c r="F1354" s="103"/>
      <c r="G1354" s="143"/>
      <c r="H1354" s="96"/>
      <c r="I1354" s="105"/>
      <c r="J1354" s="105"/>
      <c r="K1354" s="108"/>
      <c r="L1354" s="247"/>
      <c r="M1354" s="103"/>
      <c r="P1354" s="97"/>
    </row>
    <row r="1355" spans="1:16" s="74" customFormat="1" ht="19.5" hidden="1" customHeight="1" x14ac:dyDescent="0.25">
      <c r="A1355" s="69"/>
      <c r="B1355" s="99"/>
      <c r="C1355" s="100"/>
      <c r="D1355" s="142"/>
      <c r="E1355" s="102"/>
      <c r="F1355" s="103"/>
      <c r="G1355" s="143"/>
      <c r="H1355" s="96"/>
      <c r="I1355" s="105"/>
      <c r="J1355" s="105"/>
      <c r="K1355" s="108"/>
      <c r="L1355" s="247"/>
      <c r="M1355" s="103"/>
      <c r="P1355" s="97"/>
    </row>
    <row r="1356" spans="1:16" s="74" customFormat="1" ht="19.5" hidden="1" customHeight="1" x14ac:dyDescent="0.25">
      <c r="A1356" s="69"/>
      <c r="B1356" s="99"/>
      <c r="C1356" s="100"/>
      <c r="D1356" s="142"/>
      <c r="E1356" s="102"/>
      <c r="F1356" s="103"/>
      <c r="G1356" s="143"/>
      <c r="H1356" s="96"/>
      <c r="I1356" s="105"/>
      <c r="J1356" s="105"/>
      <c r="K1356" s="108"/>
      <c r="L1356" s="247"/>
      <c r="M1356" s="103"/>
      <c r="P1356" s="97"/>
    </row>
    <row r="1357" spans="1:16" s="74" customFormat="1" ht="19.5" hidden="1" customHeight="1" x14ac:dyDescent="0.25">
      <c r="A1357" s="69"/>
      <c r="B1357" s="99"/>
      <c r="C1357" s="100"/>
      <c r="D1357" s="142"/>
      <c r="E1357" s="102"/>
      <c r="F1357" s="103"/>
      <c r="G1357" s="143"/>
      <c r="H1357" s="96"/>
      <c r="I1357" s="105"/>
      <c r="J1357" s="105"/>
      <c r="K1357" s="108"/>
      <c r="L1357" s="247"/>
      <c r="M1357" s="103"/>
      <c r="P1357" s="97"/>
    </row>
    <row r="1358" spans="1:16" s="74" customFormat="1" ht="19.5" hidden="1" customHeight="1" x14ac:dyDescent="0.25">
      <c r="A1358" s="69"/>
      <c r="B1358" s="99"/>
      <c r="C1358" s="100"/>
      <c r="D1358" s="152"/>
      <c r="E1358" s="108"/>
      <c r="F1358" s="103"/>
      <c r="G1358" s="144"/>
      <c r="H1358" s="103"/>
      <c r="I1358" s="145"/>
      <c r="J1358" s="145"/>
      <c r="K1358" s="108"/>
      <c r="L1358" s="247"/>
      <c r="M1358" s="103"/>
      <c r="P1358" s="97"/>
    </row>
    <row r="1359" spans="1:16" s="74" customFormat="1" ht="19.5" hidden="1" customHeight="1" x14ac:dyDescent="0.25">
      <c r="A1359" s="69"/>
      <c r="B1359" s="99"/>
      <c r="C1359" s="100"/>
      <c r="D1359" s="152"/>
      <c r="E1359" s="108"/>
      <c r="F1359" s="103"/>
      <c r="G1359" s="144"/>
      <c r="H1359" s="103"/>
      <c r="I1359" s="145"/>
      <c r="J1359" s="145"/>
      <c r="K1359" s="108"/>
      <c r="L1359" s="247"/>
      <c r="M1359" s="103"/>
      <c r="P1359" s="97"/>
    </row>
    <row r="1360" spans="1:16" s="74" customFormat="1" ht="19.5" hidden="1" customHeight="1" x14ac:dyDescent="0.25">
      <c r="A1360" s="69"/>
      <c r="B1360" s="99"/>
      <c r="C1360" s="100"/>
      <c r="D1360" s="152"/>
      <c r="E1360" s="108"/>
      <c r="F1360" s="103"/>
      <c r="G1360" s="144"/>
      <c r="H1360" s="103"/>
      <c r="I1360" s="145"/>
      <c r="J1360" s="145"/>
      <c r="K1360" s="108"/>
      <c r="L1360" s="247"/>
      <c r="M1360" s="103"/>
      <c r="P1360" s="97"/>
    </row>
    <row r="1361" spans="1:16" s="74" customFormat="1" ht="19.5" hidden="1" customHeight="1" x14ac:dyDescent="0.25">
      <c r="A1361" s="69"/>
      <c r="B1361" s="99"/>
      <c r="C1361" s="100"/>
      <c r="D1361" s="152"/>
      <c r="E1361" s="108"/>
      <c r="F1361" s="103"/>
      <c r="G1361" s="144"/>
      <c r="H1361" s="103"/>
      <c r="I1361" s="145"/>
      <c r="J1361" s="145"/>
      <c r="K1361" s="108"/>
      <c r="L1361" s="247"/>
      <c r="M1361" s="96"/>
      <c r="P1361" s="97"/>
    </row>
    <row r="1362" spans="1:16" s="74" customFormat="1" ht="19.5" hidden="1" customHeight="1" thickBot="1" x14ac:dyDescent="0.3">
      <c r="A1362" s="554" t="s">
        <v>28</v>
      </c>
      <c r="B1362" s="555"/>
      <c r="C1362" s="555"/>
      <c r="D1362" s="555"/>
      <c r="E1362" s="555"/>
      <c r="F1362" s="555"/>
      <c r="G1362" s="555"/>
      <c r="H1362" s="555"/>
      <c r="I1362" s="555"/>
      <c r="J1362" s="555"/>
      <c r="K1362" s="556"/>
      <c r="L1362" s="314">
        <f>SUM(L1363:L1365)</f>
        <v>0</v>
      </c>
      <c r="M1362" s="96"/>
      <c r="P1362" s="97"/>
    </row>
    <row r="1363" spans="1:16" s="74" customFormat="1" ht="19.5" hidden="1" customHeight="1" x14ac:dyDescent="0.25">
      <c r="A1363" s="69"/>
      <c r="B1363" s="99"/>
      <c r="C1363" s="100"/>
      <c r="D1363" s="142"/>
      <c r="E1363" s="102"/>
      <c r="F1363" s="103"/>
      <c r="G1363" s="143"/>
      <c r="H1363" s="96"/>
      <c r="I1363" s="105"/>
      <c r="J1363" s="105"/>
      <c r="K1363" s="108"/>
      <c r="L1363" s="247"/>
      <c r="M1363" s="103"/>
      <c r="P1363" s="97"/>
    </row>
    <row r="1364" spans="1:16" s="74" customFormat="1" ht="19.5" hidden="1" customHeight="1" x14ac:dyDescent="0.25">
      <c r="A1364" s="69"/>
      <c r="B1364" s="99"/>
      <c r="C1364" s="100"/>
      <c r="D1364" s="142"/>
      <c r="E1364" s="102"/>
      <c r="F1364" s="103"/>
      <c r="G1364" s="143"/>
      <c r="H1364" s="96"/>
      <c r="I1364" s="105"/>
      <c r="J1364" s="105"/>
      <c r="K1364" s="108"/>
      <c r="L1364" s="247"/>
      <c r="M1364" s="103"/>
      <c r="P1364" s="97"/>
    </row>
    <row r="1365" spans="1:16" s="74" customFormat="1" ht="19.5" hidden="1" customHeight="1" x14ac:dyDescent="0.25">
      <c r="A1365" s="69"/>
      <c r="B1365" s="99"/>
      <c r="C1365" s="100"/>
      <c r="D1365" s="142"/>
      <c r="E1365" s="102"/>
      <c r="F1365" s="103"/>
      <c r="G1365" s="143"/>
      <c r="H1365" s="96"/>
      <c r="I1365" s="105"/>
      <c r="J1365" s="105"/>
      <c r="K1365" s="108"/>
      <c r="L1365" s="247"/>
      <c r="M1365" s="103"/>
      <c r="P1365" s="97"/>
    </row>
    <row r="1366" spans="1:16" s="74" customFormat="1" ht="19.5" hidden="1" customHeight="1" thickBot="1" x14ac:dyDescent="0.3">
      <c r="A1366" s="554" t="s">
        <v>29</v>
      </c>
      <c r="B1366" s="555"/>
      <c r="C1366" s="555"/>
      <c r="D1366" s="555"/>
      <c r="E1366" s="555"/>
      <c r="F1366" s="555"/>
      <c r="G1366" s="555"/>
      <c r="H1366" s="555"/>
      <c r="I1366" s="555"/>
      <c r="J1366" s="555"/>
      <c r="K1366" s="556"/>
      <c r="L1366" s="314">
        <f>SUM(L1367:L1376)</f>
        <v>0</v>
      </c>
      <c r="M1366" s="96"/>
      <c r="P1366" s="97"/>
    </row>
    <row r="1367" spans="1:16" s="74" customFormat="1" ht="19.5" hidden="1" customHeight="1" x14ac:dyDescent="0.25">
      <c r="A1367" s="69"/>
      <c r="B1367" s="99"/>
      <c r="C1367" s="100"/>
      <c r="D1367" s="142"/>
      <c r="E1367" s="102"/>
      <c r="F1367" s="103"/>
      <c r="G1367" s="143"/>
      <c r="H1367" s="96"/>
      <c r="I1367" s="105"/>
      <c r="J1367" s="105"/>
      <c r="K1367" s="108"/>
      <c r="L1367" s="247"/>
      <c r="M1367" s="103"/>
      <c r="P1367" s="97"/>
    </row>
    <row r="1368" spans="1:16" s="74" customFormat="1" ht="19.5" hidden="1" customHeight="1" x14ac:dyDescent="0.25">
      <c r="A1368" s="69"/>
      <c r="B1368" s="99"/>
      <c r="C1368" s="100"/>
      <c r="D1368" s="142"/>
      <c r="E1368" s="102"/>
      <c r="F1368" s="103"/>
      <c r="G1368" s="143"/>
      <c r="H1368" s="96"/>
      <c r="I1368" s="105"/>
      <c r="J1368" s="105"/>
      <c r="K1368" s="108"/>
      <c r="L1368" s="247"/>
      <c r="M1368" s="103"/>
      <c r="P1368" s="97"/>
    </row>
    <row r="1369" spans="1:16" s="74" customFormat="1" ht="19.5" hidden="1" customHeight="1" x14ac:dyDescent="0.25">
      <c r="A1369" s="69"/>
      <c r="B1369" s="99"/>
      <c r="C1369" s="100"/>
      <c r="D1369" s="142"/>
      <c r="E1369" s="102"/>
      <c r="F1369" s="103"/>
      <c r="G1369" s="143"/>
      <c r="H1369" s="96"/>
      <c r="I1369" s="105"/>
      <c r="J1369" s="105"/>
      <c r="K1369" s="108"/>
      <c r="L1369" s="247"/>
      <c r="M1369" s="103"/>
      <c r="P1369" s="97"/>
    </row>
    <row r="1370" spans="1:16" s="74" customFormat="1" ht="19.5" hidden="1" customHeight="1" x14ac:dyDescent="0.25">
      <c r="A1370" s="69"/>
      <c r="B1370" s="99"/>
      <c r="C1370" s="100"/>
      <c r="D1370" s="142"/>
      <c r="E1370" s="102"/>
      <c r="F1370" s="103"/>
      <c r="G1370" s="143"/>
      <c r="H1370" s="96"/>
      <c r="I1370" s="105"/>
      <c r="J1370" s="105"/>
      <c r="K1370" s="108"/>
      <c r="L1370" s="247"/>
      <c r="M1370" s="103"/>
      <c r="P1370" s="97"/>
    </row>
    <row r="1371" spans="1:16" s="74" customFormat="1" ht="19.5" hidden="1" customHeight="1" x14ac:dyDescent="0.25">
      <c r="A1371" s="69"/>
      <c r="B1371" s="99"/>
      <c r="C1371" s="100"/>
      <c r="D1371" s="142"/>
      <c r="E1371" s="102"/>
      <c r="F1371" s="103"/>
      <c r="G1371" s="143"/>
      <c r="H1371" s="96"/>
      <c r="I1371" s="105"/>
      <c r="J1371" s="105"/>
      <c r="K1371" s="108"/>
      <c r="L1371" s="247"/>
      <c r="M1371" s="103"/>
      <c r="P1371" s="97"/>
    </row>
    <row r="1372" spans="1:16" s="74" customFormat="1" ht="19.5" hidden="1" customHeight="1" x14ac:dyDescent="0.25">
      <c r="A1372" s="69"/>
      <c r="B1372" s="99"/>
      <c r="C1372" s="100"/>
      <c r="D1372" s="142"/>
      <c r="E1372" s="102"/>
      <c r="F1372" s="103"/>
      <c r="G1372" s="143"/>
      <c r="H1372" s="96"/>
      <c r="I1372" s="105"/>
      <c r="J1372" s="105"/>
      <c r="K1372" s="108"/>
      <c r="L1372" s="247"/>
      <c r="M1372" s="103"/>
      <c r="P1372" s="97"/>
    </row>
    <row r="1373" spans="1:16" s="74" customFormat="1" ht="19.5" hidden="1" customHeight="1" x14ac:dyDescent="0.25">
      <c r="A1373" s="69"/>
      <c r="B1373" s="99"/>
      <c r="C1373" s="100"/>
      <c r="D1373" s="142"/>
      <c r="E1373" s="102"/>
      <c r="F1373" s="103"/>
      <c r="G1373" s="143"/>
      <c r="H1373" s="96"/>
      <c r="I1373" s="105"/>
      <c r="J1373" s="105"/>
      <c r="K1373" s="108"/>
      <c r="L1373" s="247"/>
      <c r="M1373" s="103"/>
      <c r="P1373" s="97"/>
    </row>
    <row r="1374" spans="1:16" s="82" customFormat="1" ht="19.5" hidden="1" customHeight="1" x14ac:dyDescent="0.25">
      <c r="A1374" s="69"/>
      <c r="B1374" s="99"/>
      <c r="C1374" s="100"/>
      <c r="D1374" s="142"/>
      <c r="E1374" s="102"/>
      <c r="F1374" s="103"/>
      <c r="G1374" s="143"/>
      <c r="H1374" s="96"/>
      <c r="I1374" s="105"/>
      <c r="J1374" s="105"/>
      <c r="K1374" s="108"/>
      <c r="L1374" s="247"/>
      <c r="M1374" s="103"/>
    </row>
    <row r="1375" spans="1:16" s="82" customFormat="1" ht="19.5" hidden="1" customHeight="1" x14ac:dyDescent="0.25">
      <c r="A1375" s="69"/>
      <c r="B1375" s="99"/>
      <c r="C1375" s="100"/>
      <c r="D1375" s="142"/>
      <c r="E1375" s="102"/>
      <c r="F1375" s="103"/>
      <c r="G1375" s="143"/>
      <c r="H1375" s="96"/>
      <c r="I1375" s="105"/>
      <c r="J1375" s="105"/>
      <c r="K1375" s="108"/>
      <c r="L1375" s="247"/>
      <c r="M1375" s="103"/>
    </row>
    <row r="1376" spans="1:16" s="82" customFormat="1" ht="19.5" hidden="1" customHeight="1" x14ac:dyDescent="0.25">
      <c r="A1376" s="69"/>
      <c r="B1376" s="99"/>
      <c r="C1376" s="100"/>
      <c r="D1376" s="142"/>
      <c r="E1376" s="102"/>
      <c r="F1376" s="103"/>
      <c r="G1376" s="143"/>
      <c r="H1376" s="96"/>
      <c r="I1376" s="105"/>
      <c r="J1376" s="105"/>
      <c r="K1376" s="108"/>
      <c r="L1376" s="247"/>
      <c r="M1376" s="103"/>
    </row>
    <row r="1377" spans="1:16" s="74" customFormat="1" ht="19.5" hidden="1" customHeight="1" thickBot="1" x14ac:dyDescent="0.3">
      <c r="A1377" s="554" t="s">
        <v>30</v>
      </c>
      <c r="B1377" s="555"/>
      <c r="C1377" s="555"/>
      <c r="D1377" s="555"/>
      <c r="E1377" s="555"/>
      <c r="F1377" s="555"/>
      <c r="G1377" s="555"/>
      <c r="H1377" s="555"/>
      <c r="I1377" s="555"/>
      <c r="J1377" s="555"/>
      <c r="K1377" s="556"/>
      <c r="L1377" s="288">
        <f>SUM(L1378:L1383)</f>
        <v>0</v>
      </c>
      <c r="M1377" s="96"/>
      <c r="P1377" s="97"/>
    </row>
    <row r="1378" spans="1:16" s="82" customFormat="1" ht="19.5" hidden="1" customHeight="1" x14ac:dyDescent="0.25">
      <c r="A1378" s="69"/>
      <c r="B1378" s="99"/>
      <c r="C1378" s="100"/>
      <c r="D1378" s="142"/>
      <c r="E1378" s="102"/>
      <c r="F1378" s="103"/>
      <c r="G1378" s="143"/>
      <c r="H1378" s="96"/>
      <c r="I1378" s="105"/>
      <c r="J1378" s="105"/>
      <c r="K1378" s="108"/>
      <c r="L1378" s="247"/>
      <c r="M1378" s="103"/>
    </row>
    <row r="1379" spans="1:16" s="82" customFormat="1" ht="19.5" hidden="1" customHeight="1" x14ac:dyDescent="0.25">
      <c r="A1379" s="69"/>
      <c r="B1379" s="99"/>
      <c r="C1379" s="100"/>
      <c r="D1379" s="142"/>
      <c r="E1379" s="102"/>
      <c r="F1379" s="103"/>
      <c r="G1379" s="143"/>
      <c r="H1379" s="96"/>
      <c r="I1379" s="105"/>
      <c r="J1379" s="105"/>
      <c r="K1379" s="108"/>
      <c r="L1379" s="247"/>
      <c r="M1379" s="103"/>
    </row>
    <row r="1380" spans="1:16" s="82" customFormat="1" ht="19.5" hidden="1" customHeight="1" x14ac:dyDescent="0.25">
      <c r="A1380" s="69"/>
      <c r="B1380" s="99"/>
      <c r="C1380" s="100"/>
      <c r="D1380" s="142"/>
      <c r="E1380" s="102"/>
      <c r="F1380" s="103"/>
      <c r="G1380" s="143"/>
      <c r="H1380" s="96"/>
      <c r="I1380" s="105"/>
      <c r="J1380" s="105"/>
      <c r="K1380" s="108"/>
      <c r="L1380" s="247"/>
      <c r="M1380" s="103"/>
    </row>
    <row r="1381" spans="1:16" s="82" customFormat="1" ht="19.5" hidden="1" customHeight="1" x14ac:dyDescent="0.25">
      <c r="A1381" s="69"/>
      <c r="B1381" s="99"/>
      <c r="C1381" s="100"/>
      <c r="D1381" s="142"/>
      <c r="E1381" s="102"/>
      <c r="F1381" s="103"/>
      <c r="G1381" s="143"/>
      <c r="H1381" s="96"/>
      <c r="I1381" s="105"/>
      <c r="J1381" s="105"/>
      <c r="K1381" s="108"/>
      <c r="L1381" s="247"/>
      <c r="M1381" s="103"/>
    </row>
    <row r="1382" spans="1:16" s="82" customFormat="1" ht="19.5" hidden="1" customHeight="1" x14ac:dyDescent="0.25">
      <c r="A1382" s="69"/>
      <c r="B1382" s="99"/>
      <c r="C1382" s="100"/>
      <c r="D1382" s="142"/>
      <c r="E1382" s="102"/>
      <c r="F1382" s="103"/>
      <c r="G1382" s="143"/>
      <c r="H1382" s="96"/>
      <c r="I1382" s="105"/>
      <c r="J1382" s="105"/>
      <c r="K1382" s="108"/>
      <c r="L1382" s="247"/>
      <c r="M1382" s="103"/>
    </row>
    <row r="1383" spans="1:16" s="82" customFormat="1" ht="19.5" hidden="1" customHeight="1" x14ac:dyDescent="0.25">
      <c r="A1383" s="69"/>
      <c r="B1383" s="99"/>
      <c r="C1383" s="100"/>
      <c r="D1383" s="142"/>
      <c r="E1383" s="102"/>
      <c r="F1383" s="103"/>
      <c r="G1383" s="143"/>
      <c r="H1383" s="96"/>
      <c r="I1383" s="105"/>
      <c r="J1383" s="105"/>
      <c r="K1383" s="108"/>
      <c r="L1383" s="247"/>
      <c r="M1383" s="103"/>
    </row>
    <row r="1384" spans="1:16" s="74" customFormat="1" ht="19.5" hidden="1" customHeight="1" thickBot="1" x14ac:dyDescent="0.3">
      <c r="A1384" s="554" t="s">
        <v>31</v>
      </c>
      <c r="B1384" s="555"/>
      <c r="C1384" s="555"/>
      <c r="D1384" s="555"/>
      <c r="E1384" s="555"/>
      <c r="F1384" s="555"/>
      <c r="G1384" s="555"/>
      <c r="H1384" s="555"/>
      <c r="I1384" s="555"/>
      <c r="J1384" s="555"/>
      <c r="K1384" s="556"/>
      <c r="L1384" s="288">
        <f>SUM(L1385:L1390)</f>
        <v>0</v>
      </c>
      <c r="M1384" s="96"/>
      <c r="P1384" s="97"/>
    </row>
    <row r="1385" spans="1:16" s="82" customFormat="1" ht="19.5" hidden="1" customHeight="1" x14ac:dyDescent="0.25">
      <c r="A1385" s="69"/>
      <c r="B1385" s="99"/>
      <c r="C1385" s="100"/>
      <c r="D1385" s="142"/>
      <c r="E1385" s="102"/>
      <c r="F1385" s="103"/>
      <c r="G1385" s="143"/>
      <c r="H1385" s="96"/>
      <c r="I1385" s="105"/>
      <c r="J1385" s="105"/>
      <c r="K1385" s="108"/>
      <c r="L1385" s="247"/>
      <c r="M1385" s="103"/>
    </row>
    <row r="1386" spans="1:16" s="82" customFormat="1" ht="19.5" hidden="1" customHeight="1" x14ac:dyDescent="0.25">
      <c r="A1386" s="69"/>
      <c r="B1386" s="99"/>
      <c r="C1386" s="100"/>
      <c r="D1386" s="142"/>
      <c r="E1386" s="102"/>
      <c r="F1386" s="103"/>
      <c r="G1386" s="143"/>
      <c r="H1386" s="96"/>
      <c r="I1386" s="105"/>
      <c r="J1386" s="105"/>
      <c r="K1386" s="108"/>
      <c r="L1386" s="247"/>
      <c r="M1386" s="103"/>
    </row>
    <row r="1387" spans="1:16" s="82" customFormat="1" ht="19.5" hidden="1" customHeight="1" x14ac:dyDescent="0.25">
      <c r="A1387" s="69"/>
      <c r="B1387" s="99"/>
      <c r="C1387" s="100"/>
      <c r="D1387" s="142"/>
      <c r="E1387" s="102"/>
      <c r="F1387" s="103"/>
      <c r="G1387" s="143"/>
      <c r="H1387" s="96"/>
      <c r="I1387" s="105"/>
      <c r="J1387" s="105"/>
      <c r="K1387" s="108"/>
      <c r="L1387" s="247"/>
      <c r="M1387" s="103"/>
    </row>
    <row r="1388" spans="1:16" s="82" customFormat="1" ht="19.5" hidden="1" customHeight="1" x14ac:dyDescent="0.25">
      <c r="A1388" s="69"/>
      <c r="B1388" s="99"/>
      <c r="C1388" s="100"/>
      <c r="D1388" s="142"/>
      <c r="E1388" s="102"/>
      <c r="F1388" s="103"/>
      <c r="G1388" s="143"/>
      <c r="H1388" s="96"/>
      <c r="I1388" s="105"/>
      <c r="J1388" s="105"/>
      <c r="K1388" s="108"/>
      <c r="L1388" s="247"/>
      <c r="M1388" s="103"/>
    </row>
    <row r="1389" spans="1:16" s="82" customFormat="1" ht="19.5" hidden="1" customHeight="1" x14ac:dyDescent="0.25">
      <c r="A1389" s="69"/>
      <c r="B1389" s="99"/>
      <c r="C1389" s="100"/>
      <c r="D1389" s="142"/>
      <c r="E1389" s="102"/>
      <c r="F1389" s="103"/>
      <c r="G1389" s="143"/>
      <c r="H1389" s="96"/>
      <c r="I1389" s="105"/>
      <c r="J1389" s="105"/>
      <c r="K1389" s="108"/>
      <c r="L1389" s="247"/>
      <c r="M1389" s="103"/>
    </row>
    <row r="1390" spans="1:16" s="82" customFormat="1" ht="19.5" hidden="1" customHeight="1" x14ac:dyDescent="0.25">
      <c r="A1390" s="69"/>
      <c r="B1390" s="99"/>
      <c r="C1390" s="100"/>
      <c r="D1390" s="142"/>
      <c r="E1390" s="102"/>
      <c r="F1390" s="103"/>
      <c r="G1390" s="143"/>
      <c r="H1390" s="96"/>
      <c r="I1390" s="105"/>
      <c r="J1390" s="105"/>
      <c r="K1390" s="108"/>
      <c r="L1390" s="247"/>
      <c r="M1390" s="103"/>
    </row>
    <row r="1391" spans="1:16" s="74" customFormat="1" ht="19.5" hidden="1" customHeight="1" thickBot="1" x14ac:dyDescent="0.3">
      <c r="A1391" s="554" t="s">
        <v>32</v>
      </c>
      <c r="B1391" s="555"/>
      <c r="C1391" s="555"/>
      <c r="D1391" s="555"/>
      <c r="E1391" s="555"/>
      <c r="F1391" s="555"/>
      <c r="G1391" s="555"/>
      <c r="H1391" s="555"/>
      <c r="I1391" s="555"/>
      <c r="J1391" s="555"/>
      <c r="K1391" s="556"/>
      <c r="L1391" s="288">
        <f>SUM(L1392)</f>
        <v>0</v>
      </c>
      <c r="M1391" s="96"/>
      <c r="P1391" s="97"/>
    </row>
    <row r="1392" spans="1:16" s="82" customFormat="1" ht="19.5" hidden="1" customHeight="1" x14ac:dyDescent="0.25">
      <c r="A1392" s="69"/>
      <c r="B1392" s="100"/>
      <c r="C1392" s="100"/>
      <c r="D1392" s="142"/>
      <c r="E1392" s="102"/>
      <c r="F1392" s="103"/>
      <c r="G1392" s="143"/>
      <c r="H1392" s="96"/>
      <c r="I1392" s="105"/>
      <c r="J1392" s="105"/>
      <c r="K1392" s="108"/>
      <c r="L1392" s="247"/>
      <c r="M1392" s="103"/>
    </row>
    <row r="1393" spans="1:16" s="74" customFormat="1" ht="19.5" hidden="1" customHeight="1" thickBot="1" x14ac:dyDescent="0.3">
      <c r="A1393" s="554" t="s">
        <v>33</v>
      </c>
      <c r="B1393" s="555"/>
      <c r="C1393" s="555"/>
      <c r="D1393" s="555"/>
      <c r="E1393" s="555"/>
      <c r="F1393" s="555"/>
      <c r="G1393" s="555"/>
      <c r="H1393" s="555"/>
      <c r="I1393" s="555"/>
      <c r="J1393" s="555"/>
      <c r="K1393" s="556"/>
      <c r="L1393" s="288">
        <f>SUM(L1394:L1395)</f>
        <v>0</v>
      </c>
      <c r="M1393" s="96"/>
      <c r="P1393" s="97"/>
    </row>
    <row r="1394" spans="1:16" s="82" customFormat="1" ht="19.5" hidden="1" customHeight="1" x14ac:dyDescent="0.25">
      <c r="A1394" s="69"/>
      <c r="B1394" s="100"/>
      <c r="C1394" s="100"/>
      <c r="D1394" s="142"/>
      <c r="E1394" s="102"/>
      <c r="F1394" s="103"/>
      <c r="G1394" s="143"/>
      <c r="H1394" s="96"/>
      <c r="I1394" s="105"/>
      <c r="J1394" s="105"/>
      <c r="K1394" s="108"/>
      <c r="L1394" s="247"/>
      <c r="M1394" s="103"/>
    </row>
    <row r="1395" spans="1:16" s="82" customFormat="1" ht="19.5" hidden="1" customHeight="1" x14ac:dyDescent="0.25">
      <c r="A1395" s="69"/>
      <c r="B1395" s="100"/>
      <c r="C1395" s="100"/>
      <c r="D1395" s="142"/>
      <c r="E1395" s="102"/>
      <c r="F1395" s="103"/>
      <c r="G1395" s="143"/>
      <c r="H1395" s="96"/>
      <c r="I1395" s="105"/>
      <c r="J1395" s="105"/>
      <c r="K1395" s="108"/>
      <c r="L1395" s="247"/>
      <c r="M1395" s="103"/>
    </row>
    <row r="1396" spans="1:16" s="74" customFormat="1" ht="19.5" hidden="1" customHeight="1" thickBot="1" x14ac:dyDescent="0.3">
      <c r="A1396" s="554" t="s">
        <v>61</v>
      </c>
      <c r="B1396" s="555"/>
      <c r="C1396" s="555"/>
      <c r="D1396" s="555"/>
      <c r="E1396" s="555"/>
      <c r="F1396" s="555"/>
      <c r="G1396" s="555"/>
      <c r="H1396" s="555"/>
      <c r="I1396" s="555"/>
      <c r="J1396" s="555"/>
      <c r="K1396" s="556"/>
      <c r="L1396" s="288">
        <f>SUM(L1397:L1411)</f>
        <v>0</v>
      </c>
      <c r="M1396" s="96"/>
      <c r="P1396" s="97"/>
    </row>
    <row r="1397" spans="1:16" s="82" customFormat="1" ht="19.5" hidden="1" customHeight="1" x14ac:dyDescent="0.25">
      <c r="A1397" s="69"/>
      <c r="B1397" s="100"/>
      <c r="C1397" s="100"/>
      <c r="D1397" s="142"/>
      <c r="E1397" s="102"/>
      <c r="F1397" s="103"/>
      <c r="G1397" s="143"/>
      <c r="H1397" s="96"/>
      <c r="I1397" s="105"/>
      <c r="J1397" s="105"/>
      <c r="K1397" s="108"/>
      <c r="L1397" s="247"/>
      <c r="M1397" s="103"/>
    </row>
    <row r="1398" spans="1:16" s="82" customFormat="1" ht="19.5" hidden="1" customHeight="1" x14ac:dyDescent="0.25">
      <c r="A1398" s="69"/>
      <c r="B1398" s="100"/>
      <c r="C1398" s="100"/>
      <c r="D1398" s="142"/>
      <c r="E1398" s="102"/>
      <c r="F1398" s="103"/>
      <c r="G1398" s="143"/>
      <c r="H1398" s="96"/>
      <c r="I1398" s="105"/>
      <c r="J1398" s="105"/>
      <c r="K1398" s="108"/>
      <c r="L1398" s="247"/>
      <c r="M1398" s="103"/>
    </row>
    <row r="1399" spans="1:16" s="82" customFormat="1" ht="19.5" hidden="1" customHeight="1" x14ac:dyDescent="0.25">
      <c r="A1399" s="69"/>
      <c r="B1399" s="100"/>
      <c r="C1399" s="100"/>
      <c r="D1399" s="142"/>
      <c r="E1399" s="102"/>
      <c r="F1399" s="103"/>
      <c r="G1399" s="143"/>
      <c r="H1399" s="96"/>
      <c r="I1399" s="105"/>
      <c r="J1399" s="105"/>
      <c r="K1399" s="108"/>
      <c r="L1399" s="247"/>
      <c r="M1399" s="103"/>
    </row>
    <row r="1400" spans="1:16" s="82" customFormat="1" ht="19.5" hidden="1" customHeight="1" x14ac:dyDescent="0.25">
      <c r="A1400" s="69"/>
      <c r="B1400" s="100"/>
      <c r="C1400" s="100"/>
      <c r="D1400" s="142"/>
      <c r="E1400" s="102"/>
      <c r="F1400" s="103"/>
      <c r="G1400" s="143"/>
      <c r="H1400" s="96"/>
      <c r="I1400" s="105"/>
      <c r="J1400" s="105"/>
      <c r="K1400" s="108"/>
      <c r="L1400" s="247"/>
      <c r="M1400" s="103"/>
    </row>
    <row r="1401" spans="1:16" s="82" customFormat="1" ht="19.5" hidden="1" customHeight="1" x14ac:dyDescent="0.25">
      <c r="A1401" s="69"/>
      <c r="B1401" s="100"/>
      <c r="C1401" s="100"/>
      <c r="D1401" s="142"/>
      <c r="E1401" s="102"/>
      <c r="F1401" s="103"/>
      <c r="G1401" s="143"/>
      <c r="H1401" s="96"/>
      <c r="I1401" s="105"/>
      <c r="J1401" s="105"/>
      <c r="K1401" s="108"/>
      <c r="L1401" s="247"/>
      <c r="M1401" s="103"/>
    </row>
    <row r="1402" spans="1:16" s="82" customFormat="1" ht="19.5" hidden="1" customHeight="1" x14ac:dyDescent="0.25">
      <c r="A1402" s="69"/>
      <c r="B1402" s="100"/>
      <c r="C1402" s="100"/>
      <c r="D1402" s="142"/>
      <c r="E1402" s="102"/>
      <c r="F1402" s="103"/>
      <c r="G1402" s="143"/>
      <c r="H1402" s="96"/>
      <c r="I1402" s="105"/>
      <c r="J1402" s="105"/>
      <c r="K1402" s="108"/>
      <c r="L1402" s="247"/>
      <c r="M1402" s="103"/>
    </row>
    <row r="1403" spans="1:16" s="82" customFormat="1" ht="19.5" hidden="1" customHeight="1" x14ac:dyDescent="0.25">
      <c r="A1403" s="69"/>
      <c r="B1403" s="100"/>
      <c r="C1403" s="100"/>
      <c r="D1403" s="142"/>
      <c r="E1403" s="102"/>
      <c r="F1403" s="103"/>
      <c r="G1403" s="143"/>
      <c r="H1403" s="96"/>
      <c r="I1403" s="105"/>
      <c r="J1403" s="105"/>
      <c r="K1403" s="258"/>
      <c r="L1403" s="247"/>
      <c r="M1403" s="103"/>
    </row>
    <row r="1404" spans="1:16" s="82" customFormat="1" ht="19.5" hidden="1" customHeight="1" x14ac:dyDescent="0.25">
      <c r="A1404" s="69"/>
      <c r="B1404" s="100"/>
      <c r="C1404" s="100"/>
      <c r="D1404" s="142"/>
      <c r="E1404" s="102"/>
      <c r="F1404" s="103"/>
      <c r="G1404" s="143"/>
      <c r="H1404" s="96"/>
      <c r="I1404" s="105"/>
      <c r="J1404" s="105"/>
      <c r="K1404" s="258"/>
      <c r="L1404" s="247"/>
      <c r="M1404" s="103"/>
    </row>
    <row r="1405" spans="1:16" s="82" customFormat="1" ht="19.5" hidden="1" customHeight="1" x14ac:dyDescent="0.25">
      <c r="A1405" s="69"/>
      <c r="B1405" s="100"/>
      <c r="C1405" s="100"/>
      <c r="D1405" s="142"/>
      <c r="E1405" s="102"/>
      <c r="F1405" s="103"/>
      <c r="G1405" s="143"/>
      <c r="H1405" s="96"/>
      <c r="I1405" s="105"/>
      <c r="J1405" s="105"/>
      <c r="K1405" s="258"/>
      <c r="L1405" s="247"/>
      <c r="M1405" s="103"/>
    </row>
    <row r="1406" spans="1:16" s="82" customFormat="1" ht="19.5" hidden="1" customHeight="1" x14ac:dyDescent="0.25">
      <c r="A1406" s="69"/>
      <c r="B1406" s="100"/>
      <c r="C1406" s="100"/>
      <c r="D1406" s="142"/>
      <c r="E1406" s="102"/>
      <c r="F1406" s="103"/>
      <c r="G1406" s="143"/>
      <c r="H1406" s="96"/>
      <c r="I1406" s="105"/>
      <c r="J1406" s="105"/>
      <c r="K1406" s="258"/>
      <c r="L1406" s="247"/>
      <c r="M1406" s="103"/>
    </row>
    <row r="1407" spans="1:16" s="82" customFormat="1" ht="19.5" hidden="1" customHeight="1" x14ac:dyDescent="0.25">
      <c r="A1407" s="69"/>
      <c r="B1407" s="100"/>
      <c r="C1407" s="100"/>
      <c r="D1407" s="142"/>
      <c r="E1407" s="102"/>
      <c r="F1407" s="103"/>
      <c r="G1407" s="143"/>
      <c r="H1407" s="96"/>
      <c r="I1407" s="105"/>
      <c r="J1407" s="105"/>
      <c r="K1407" s="258"/>
      <c r="L1407" s="247"/>
      <c r="M1407" s="103"/>
    </row>
    <row r="1408" spans="1:16" s="82" customFormat="1" ht="19.5" hidden="1" customHeight="1" x14ac:dyDescent="0.25">
      <c r="A1408" s="69"/>
      <c r="B1408" s="100"/>
      <c r="C1408" s="100"/>
      <c r="D1408" s="142"/>
      <c r="E1408" s="102"/>
      <c r="F1408" s="103"/>
      <c r="G1408" s="143"/>
      <c r="H1408" s="96"/>
      <c r="I1408" s="105"/>
      <c r="J1408" s="105"/>
      <c r="K1408" s="258"/>
      <c r="L1408" s="247"/>
      <c r="M1408" s="103"/>
    </row>
    <row r="1409" spans="1:13" s="82" customFormat="1" ht="19.5" hidden="1" customHeight="1" x14ac:dyDescent="0.25">
      <c r="A1409" s="69"/>
      <c r="B1409" s="100"/>
      <c r="C1409" s="100"/>
      <c r="D1409" s="142"/>
      <c r="E1409" s="102"/>
      <c r="F1409" s="103"/>
      <c r="G1409" s="143"/>
      <c r="H1409" s="96"/>
      <c r="I1409" s="105"/>
      <c r="J1409" s="105"/>
      <c r="K1409" s="258"/>
      <c r="L1409" s="247"/>
      <c r="M1409" s="103"/>
    </row>
    <row r="1410" spans="1:13" s="82" customFormat="1" ht="19.5" hidden="1" customHeight="1" x14ac:dyDescent="0.25">
      <c r="A1410" s="69"/>
      <c r="B1410" s="100"/>
      <c r="C1410" s="100"/>
      <c r="D1410" s="142"/>
      <c r="E1410" s="102"/>
      <c r="F1410" s="103"/>
      <c r="G1410" s="143"/>
      <c r="H1410" s="96"/>
      <c r="I1410" s="105"/>
      <c r="J1410" s="105"/>
      <c r="K1410" s="258"/>
      <c r="L1410" s="247"/>
      <c r="M1410" s="103"/>
    </row>
    <row r="1411" spans="1:13" s="82" customFormat="1" ht="8.25" customHeight="1" x14ac:dyDescent="0.25">
      <c r="A1411" s="69"/>
      <c r="B1411" s="99"/>
      <c r="C1411" s="100"/>
      <c r="D1411" s="142"/>
      <c r="E1411" s="102"/>
      <c r="F1411" s="103"/>
      <c r="G1411" s="143"/>
      <c r="H1411" s="96"/>
      <c r="I1411" s="105"/>
      <c r="J1411" s="105"/>
      <c r="K1411" s="108"/>
      <c r="L1411" s="247"/>
      <c r="M1411" s="103"/>
    </row>
    <row r="1412" spans="1:13" s="74" customFormat="1" ht="19.5" customHeight="1" thickBot="1" x14ac:dyDescent="0.3">
      <c r="A1412" s="116" t="s">
        <v>34</v>
      </c>
      <c r="B1412" s="113"/>
      <c r="C1412" s="114"/>
      <c r="D1412" s="115"/>
      <c r="E1412" s="116"/>
      <c r="F1412" s="117"/>
      <c r="G1412" s="118"/>
      <c r="H1412" s="117"/>
      <c r="I1412" s="119"/>
      <c r="J1412" s="119"/>
      <c r="K1412" s="119"/>
      <c r="L1412" s="229">
        <f>L1329+L1337+L1340+L1342+L1350+L1362+L1366+L1377+L1384+L1391+L1393+L1396</f>
        <v>24896.010000000002</v>
      </c>
      <c r="M1412" s="204"/>
    </row>
    <row r="1413" spans="1:13" s="74" customFormat="1" ht="9" customHeight="1" x14ac:dyDescent="0.25">
      <c r="A1413" s="276"/>
      <c r="B1413" s="123"/>
      <c r="C1413" s="124"/>
      <c r="D1413" s="277"/>
      <c r="E1413" s="276"/>
      <c r="F1413" s="123"/>
      <c r="G1413" s="276"/>
      <c r="H1413" s="123"/>
      <c r="I1413" s="277"/>
      <c r="J1413" s="277"/>
      <c r="K1413" s="277"/>
      <c r="L1413" s="230"/>
      <c r="M1413" s="205"/>
    </row>
    <row r="1414" spans="1:13" s="82" customFormat="1" ht="19.5" customHeight="1" x14ac:dyDescent="0.25">
      <c r="A1414" s="558" t="s">
        <v>18</v>
      </c>
      <c r="B1414" s="558"/>
      <c r="C1414" s="558"/>
      <c r="D1414" s="558"/>
      <c r="E1414" s="558"/>
      <c r="F1414" s="558"/>
      <c r="G1414" s="560" t="s">
        <v>19</v>
      </c>
      <c r="H1414" s="560"/>
      <c r="I1414" s="128"/>
      <c r="J1414" s="128"/>
      <c r="K1414" s="128"/>
      <c r="L1414" s="550" t="s">
        <v>20</v>
      </c>
      <c r="M1414" s="550"/>
    </row>
    <row r="1415" spans="1:13" s="82" customFormat="1" ht="9.75" customHeight="1" x14ac:dyDescent="0.25">
      <c r="B1415" s="83"/>
      <c r="C1415" s="84"/>
      <c r="D1415" s="502"/>
      <c r="E1415" s="122"/>
      <c r="F1415" s="130"/>
      <c r="G1415" s="131"/>
      <c r="H1415" s="130"/>
      <c r="K1415" s="200"/>
      <c r="L1415" s="231"/>
      <c r="M1415" s="130"/>
    </row>
    <row r="1416" spans="1:13" s="82" customFormat="1" ht="14.25" customHeight="1" x14ac:dyDescent="0.25">
      <c r="A1416" s="558" t="s">
        <v>1246</v>
      </c>
      <c r="B1416" s="558"/>
      <c r="C1416" s="558"/>
      <c r="D1416" s="558"/>
      <c r="E1416" s="558"/>
      <c r="F1416" s="558"/>
      <c r="G1416" s="559" t="s">
        <v>36</v>
      </c>
      <c r="H1416" s="559"/>
      <c r="I1416" s="279"/>
      <c r="J1416" s="279"/>
      <c r="L1416" s="559" t="s">
        <v>37</v>
      </c>
      <c r="M1416" s="559"/>
    </row>
    <row r="1417" spans="1:13" s="82" customFormat="1" ht="15" customHeight="1" x14ac:dyDescent="0.25">
      <c r="A1417" s="558" t="s">
        <v>1247</v>
      </c>
      <c r="B1417" s="558"/>
      <c r="C1417" s="558"/>
      <c r="D1417" s="558"/>
      <c r="E1417" s="558"/>
      <c r="F1417" s="558"/>
      <c r="G1417" s="550" t="s">
        <v>39</v>
      </c>
      <c r="H1417" s="550"/>
      <c r="I1417" s="278"/>
      <c r="J1417" s="278"/>
      <c r="L1417" s="550" t="s">
        <v>40</v>
      </c>
      <c r="M1417" s="550"/>
    </row>
    <row r="1418" spans="1:13" ht="19.5" customHeight="1" x14ac:dyDescent="0.15"/>
    <row r="1419" spans="1:13" ht="19.5" customHeight="1" x14ac:dyDescent="0.15"/>
    <row r="1420" spans="1:13" ht="19.5" customHeight="1" x14ac:dyDescent="0.15">
      <c r="A1420" s="557" t="s">
        <v>14</v>
      </c>
      <c r="B1420" s="557"/>
      <c r="C1420" s="557"/>
      <c r="D1420" s="557"/>
      <c r="E1420" s="557"/>
      <c r="F1420" s="194"/>
      <c r="G1420" s="196"/>
      <c r="H1420" s="291"/>
      <c r="I1420" s="196"/>
      <c r="J1420" s="196"/>
      <c r="K1420" s="198"/>
      <c r="L1420" s="196"/>
      <c r="M1420" s="215"/>
    </row>
    <row r="1421" spans="1:13" ht="19.5" customHeight="1" x14ac:dyDescent="0.15">
      <c r="A1421" s="254" t="s">
        <v>591</v>
      </c>
      <c r="B1421" s="254"/>
      <c r="C1421" s="255"/>
      <c r="D1421" s="256"/>
      <c r="E1421" s="245" t="s">
        <v>590</v>
      </c>
      <c r="F1421" s="254"/>
      <c r="G1421" s="256" t="s">
        <v>244</v>
      </c>
      <c r="H1421" s="295">
        <v>744</v>
      </c>
      <c r="I1421" s="248" t="s">
        <v>256</v>
      </c>
      <c r="J1421" s="254"/>
      <c r="K1421" s="249"/>
      <c r="L1421" s="260"/>
      <c r="M1421" s="301" t="s">
        <v>257</v>
      </c>
    </row>
    <row r="1422" spans="1:13" ht="19.5" customHeight="1" x14ac:dyDescent="0.15">
      <c r="A1422" s="193"/>
      <c r="B1422" s="194"/>
      <c r="C1422" s="195"/>
      <c r="D1422" s="196"/>
      <c r="E1422" s="197"/>
      <c r="F1422" s="197"/>
      <c r="G1422" s="196"/>
      <c r="H1422" s="283"/>
      <c r="I1422" s="197"/>
      <c r="J1422" s="197"/>
      <c r="K1422" s="198"/>
      <c r="L1422" s="197"/>
      <c r="M1422" s="215"/>
    </row>
    <row r="1423" spans="1:13" s="88" customFormat="1" ht="19.5" customHeight="1" thickBot="1" x14ac:dyDescent="0.3">
      <c r="A1423" s="33" t="s">
        <v>2</v>
      </c>
      <c r="B1423" s="9" t="s">
        <v>3</v>
      </c>
      <c r="C1423" s="85" t="s">
        <v>4</v>
      </c>
      <c r="D1423" s="9" t="s">
        <v>5</v>
      </c>
      <c r="E1423" s="9" t="s">
        <v>6</v>
      </c>
      <c r="F1423" s="9" t="s">
        <v>7</v>
      </c>
      <c r="G1423" s="9" t="s">
        <v>8</v>
      </c>
      <c r="H1423" s="9" t="s">
        <v>9</v>
      </c>
      <c r="I1423" s="9" t="s">
        <v>22</v>
      </c>
      <c r="J1423" s="9" t="s">
        <v>10</v>
      </c>
      <c r="K1423" s="9" t="s">
        <v>11</v>
      </c>
      <c r="L1423" s="222" t="s">
        <v>12</v>
      </c>
      <c r="M1423" s="9" t="s">
        <v>13</v>
      </c>
    </row>
    <row r="1424" spans="1:13" s="74" customFormat="1" ht="19.5" customHeight="1" x14ac:dyDescent="0.25">
      <c r="A1424" s="551" t="s">
        <v>23</v>
      </c>
      <c r="B1424" s="552"/>
      <c r="C1424" s="552"/>
      <c r="D1424" s="552"/>
      <c r="E1424" s="552"/>
      <c r="F1424" s="552"/>
      <c r="G1424" s="552"/>
      <c r="H1424" s="552"/>
      <c r="I1424" s="552"/>
      <c r="J1424" s="552"/>
      <c r="K1424" s="553"/>
      <c r="L1424" s="243">
        <f>SUM(L1425:L1436)</f>
        <v>0</v>
      </c>
      <c r="M1424" s="89"/>
    </row>
    <row r="1425" spans="1:16" s="93" customFormat="1" ht="19.5" customHeight="1" x14ac:dyDescent="0.25">
      <c r="A1425" s="157"/>
      <c r="B1425" s="69"/>
      <c r="C1425" s="69"/>
      <c r="D1425" s="69"/>
      <c r="E1425" s="69"/>
      <c r="F1425" s="69"/>
      <c r="G1425" s="69"/>
      <c r="H1425" s="69"/>
      <c r="I1425" s="90"/>
      <c r="J1425" s="90"/>
      <c r="K1425" s="69"/>
      <c r="L1425" s="225"/>
      <c r="M1425" s="69"/>
    </row>
    <row r="1426" spans="1:16" s="93" customFormat="1" ht="19.5" customHeight="1" x14ac:dyDescent="0.25">
      <c r="A1426" s="157"/>
      <c r="B1426" s="69"/>
      <c r="C1426" s="69"/>
      <c r="D1426" s="69"/>
      <c r="E1426" s="69"/>
      <c r="F1426" s="69"/>
      <c r="G1426" s="69"/>
      <c r="H1426" s="69"/>
      <c r="I1426" s="90"/>
      <c r="J1426" s="90"/>
      <c r="K1426" s="69"/>
      <c r="L1426" s="225"/>
      <c r="M1426" s="69"/>
    </row>
    <row r="1427" spans="1:16" s="93" customFormat="1" ht="19.5" customHeight="1" x14ac:dyDescent="0.25">
      <c r="A1427" s="157"/>
      <c r="B1427" s="69"/>
      <c r="C1427" s="69"/>
      <c r="D1427" s="69"/>
      <c r="E1427" s="69"/>
      <c r="F1427" s="69"/>
      <c r="G1427" s="69"/>
      <c r="H1427" s="69"/>
      <c r="I1427" s="90"/>
      <c r="J1427" s="90"/>
      <c r="K1427" s="69"/>
      <c r="L1427" s="225"/>
      <c r="M1427" s="69"/>
    </row>
    <row r="1428" spans="1:16" s="93" customFormat="1" ht="19.5" customHeight="1" x14ac:dyDescent="0.25">
      <c r="A1428" s="157"/>
      <c r="B1428" s="69"/>
      <c r="C1428" s="69"/>
      <c r="D1428" s="69"/>
      <c r="E1428" s="69"/>
      <c r="F1428" s="69"/>
      <c r="G1428" s="69"/>
      <c r="H1428" s="69"/>
      <c r="I1428" s="90"/>
      <c r="J1428" s="90"/>
      <c r="K1428" s="69"/>
      <c r="L1428" s="225"/>
      <c r="M1428" s="69"/>
    </row>
    <row r="1429" spans="1:16" s="93" customFormat="1" ht="19.5" customHeight="1" x14ac:dyDescent="0.25">
      <c r="A1429" s="157"/>
      <c r="B1429" s="69"/>
      <c r="C1429" s="69"/>
      <c r="D1429" s="69"/>
      <c r="E1429" s="69"/>
      <c r="F1429" s="69"/>
      <c r="G1429" s="69"/>
      <c r="H1429" s="69"/>
      <c r="I1429" s="90"/>
      <c r="J1429" s="90"/>
      <c r="K1429" s="69"/>
      <c r="L1429" s="225"/>
      <c r="M1429" s="69"/>
    </row>
    <row r="1430" spans="1:16" s="93" customFormat="1" ht="19.5" customHeight="1" x14ac:dyDescent="0.25">
      <c r="A1430" s="157"/>
      <c r="B1430" s="69"/>
      <c r="C1430" s="69"/>
      <c r="D1430" s="69"/>
      <c r="E1430" s="69"/>
      <c r="F1430" s="69"/>
      <c r="G1430" s="69"/>
      <c r="H1430" s="69"/>
      <c r="I1430" s="90"/>
      <c r="J1430" s="90"/>
      <c r="K1430" s="69"/>
      <c r="L1430" s="225"/>
      <c r="M1430" s="69"/>
    </row>
    <row r="1431" spans="1:16" s="93" customFormat="1" ht="19.5" customHeight="1" x14ac:dyDescent="0.25">
      <c r="A1431" s="157"/>
      <c r="B1431" s="69"/>
      <c r="C1431" s="69"/>
      <c r="D1431" s="69"/>
      <c r="E1431" s="69"/>
      <c r="F1431" s="69"/>
      <c r="G1431" s="69"/>
      <c r="H1431" s="69"/>
      <c r="I1431" s="90"/>
      <c r="J1431" s="90"/>
      <c r="K1431" s="69"/>
      <c r="L1431" s="225"/>
      <c r="M1431" s="69"/>
    </row>
    <row r="1432" spans="1:16" s="93" customFormat="1" ht="19.5" customHeight="1" x14ac:dyDescent="0.25">
      <c r="A1432" s="157"/>
      <c r="B1432" s="69"/>
      <c r="C1432" s="69"/>
      <c r="D1432" s="69"/>
      <c r="E1432" s="69"/>
      <c r="F1432" s="69"/>
      <c r="G1432" s="69"/>
      <c r="H1432" s="69"/>
      <c r="I1432" s="90"/>
      <c r="J1432" s="90"/>
      <c r="K1432" s="262"/>
      <c r="L1432" s="225"/>
      <c r="M1432" s="69"/>
    </row>
    <row r="1433" spans="1:16" s="93" customFormat="1" ht="19.5" customHeight="1" x14ac:dyDescent="0.25">
      <c r="A1433" s="157"/>
      <c r="B1433" s="69"/>
      <c r="C1433" s="69"/>
      <c r="D1433" s="69"/>
      <c r="E1433" s="69"/>
      <c r="F1433" s="69"/>
      <c r="G1433" s="69"/>
      <c r="H1433" s="69"/>
      <c r="I1433" s="90"/>
      <c r="J1433" s="90"/>
      <c r="K1433" s="262"/>
      <c r="L1433" s="225"/>
      <c r="M1433" s="69"/>
    </row>
    <row r="1434" spans="1:16" s="93" customFormat="1" ht="19.5" customHeight="1" x14ac:dyDescent="0.25">
      <c r="A1434" s="157"/>
      <c r="B1434" s="69"/>
      <c r="C1434" s="69"/>
      <c r="D1434" s="69"/>
      <c r="E1434" s="69"/>
      <c r="F1434" s="69"/>
      <c r="G1434" s="69"/>
      <c r="H1434" s="69"/>
      <c r="I1434" s="90"/>
      <c r="J1434" s="90"/>
      <c r="K1434" s="262"/>
      <c r="L1434" s="225"/>
      <c r="M1434" s="69"/>
    </row>
    <row r="1435" spans="1:16" s="93" customFormat="1" ht="19.5" customHeight="1" x14ac:dyDescent="0.25">
      <c r="A1435" s="157"/>
      <c r="B1435" s="69"/>
      <c r="C1435" s="69"/>
      <c r="D1435" s="69"/>
      <c r="E1435" s="69"/>
      <c r="F1435" s="69"/>
      <c r="G1435" s="69"/>
      <c r="H1435" s="69"/>
      <c r="I1435" s="90"/>
      <c r="J1435" s="90"/>
      <c r="K1435" s="69"/>
      <c r="L1435" s="225"/>
      <c r="M1435" s="69"/>
    </row>
    <row r="1436" spans="1:16" s="93" customFormat="1" ht="19.5" customHeight="1" x14ac:dyDescent="0.25">
      <c r="A1436" s="157"/>
      <c r="B1436" s="69"/>
      <c r="C1436" s="69"/>
      <c r="D1436" s="69"/>
      <c r="E1436" s="69"/>
      <c r="F1436" s="69"/>
      <c r="G1436" s="69"/>
      <c r="H1436" s="69"/>
      <c r="I1436" s="90"/>
      <c r="J1436" s="90"/>
      <c r="K1436" s="69"/>
      <c r="L1436" s="225"/>
      <c r="M1436" s="69"/>
    </row>
    <row r="1437" spans="1:16" s="74" customFormat="1" ht="19.5" customHeight="1" thickBot="1" x14ac:dyDescent="0.3">
      <c r="A1437" s="554" t="s">
        <v>24</v>
      </c>
      <c r="B1437" s="555"/>
      <c r="C1437" s="555"/>
      <c r="D1437" s="555"/>
      <c r="E1437" s="555"/>
      <c r="F1437" s="555"/>
      <c r="G1437" s="555"/>
      <c r="H1437" s="555"/>
      <c r="I1437" s="555"/>
      <c r="J1437" s="555"/>
      <c r="K1437" s="556"/>
      <c r="L1437" s="288">
        <f>SUM(L1438:L1439)</f>
        <v>0</v>
      </c>
      <c r="M1437" s="96"/>
      <c r="P1437" s="97"/>
    </row>
    <row r="1438" spans="1:16" s="168" customFormat="1" ht="19.5" customHeight="1" x14ac:dyDescent="0.25">
      <c r="A1438" s="287"/>
      <c r="B1438" s="284"/>
      <c r="C1438" s="284"/>
      <c r="D1438" s="284"/>
      <c r="E1438" s="284"/>
      <c r="F1438" s="284"/>
      <c r="G1438" s="284"/>
      <c r="H1438" s="284"/>
      <c r="I1438" s="285"/>
      <c r="J1438" s="285"/>
      <c r="K1438" s="284"/>
      <c r="L1438" s="225"/>
      <c r="M1438" s="284"/>
    </row>
    <row r="1439" spans="1:16" s="168" customFormat="1" ht="19.5" customHeight="1" x14ac:dyDescent="0.25">
      <c r="A1439" s="287"/>
      <c r="B1439" s="284"/>
      <c r="C1439" s="284"/>
      <c r="D1439" s="284"/>
      <c r="E1439" s="284"/>
      <c r="F1439" s="284"/>
      <c r="G1439" s="284"/>
      <c r="H1439" s="284"/>
      <c r="I1439" s="285"/>
      <c r="J1439" s="285"/>
      <c r="K1439" s="284"/>
      <c r="L1439" s="225"/>
      <c r="M1439" s="284"/>
    </row>
    <row r="1440" spans="1:16" s="74" customFormat="1" ht="19.5" customHeight="1" thickBot="1" x14ac:dyDescent="0.3">
      <c r="A1440" s="551" t="s">
        <v>25</v>
      </c>
      <c r="B1440" s="552"/>
      <c r="C1440" s="552"/>
      <c r="D1440" s="552"/>
      <c r="E1440" s="552"/>
      <c r="F1440" s="552"/>
      <c r="G1440" s="552"/>
      <c r="H1440" s="552"/>
      <c r="I1440" s="552"/>
      <c r="J1440" s="552"/>
      <c r="K1440" s="553"/>
      <c r="L1440" s="288">
        <f>SUM(L1441:L1448)</f>
        <v>0</v>
      </c>
      <c r="M1440" s="96"/>
      <c r="P1440" s="97"/>
    </row>
    <row r="1441" spans="1:17" s="74" customFormat="1" ht="19.5" customHeight="1" x14ac:dyDescent="0.25">
      <c r="A1441" s="69"/>
      <c r="B1441" s="99"/>
      <c r="C1441" s="100"/>
      <c r="D1441" s="142"/>
      <c r="E1441" s="102"/>
      <c r="F1441" s="103"/>
      <c r="G1441" s="143"/>
      <c r="H1441" s="96"/>
      <c r="I1441" s="105"/>
      <c r="J1441" s="105"/>
      <c r="K1441" s="108"/>
      <c r="L1441" s="228"/>
      <c r="M1441" s="103"/>
      <c r="P1441" s="97"/>
    </row>
    <row r="1442" spans="1:17" s="263" customFormat="1" ht="19.5" customHeight="1" x14ac:dyDescent="0.25">
      <c r="A1442" s="146"/>
      <c r="B1442" s="151"/>
      <c r="C1442" s="152"/>
      <c r="D1442" s="152"/>
      <c r="E1442" s="153"/>
      <c r="F1442" s="69"/>
      <c r="G1442" s="157"/>
      <c r="H1442" s="69"/>
      <c r="I1442" s="154"/>
      <c r="J1442" s="154"/>
      <c r="K1442" s="153"/>
      <c r="L1442" s="247"/>
      <c r="M1442" s="103"/>
    </row>
    <row r="1443" spans="1:17" s="263" customFormat="1" ht="19.5" customHeight="1" x14ac:dyDescent="0.25">
      <c r="A1443" s="146"/>
      <c r="B1443" s="151"/>
      <c r="C1443" s="152"/>
      <c r="D1443" s="152"/>
      <c r="E1443" s="153"/>
      <c r="F1443" s="69"/>
      <c r="G1443" s="157"/>
      <c r="H1443" s="69"/>
      <c r="I1443" s="154"/>
      <c r="J1443" s="154"/>
      <c r="K1443" s="153"/>
      <c r="L1443" s="247"/>
      <c r="M1443" s="103"/>
    </row>
    <row r="1444" spans="1:17" s="263" customFormat="1" ht="19.5" customHeight="1" x14ac:dyDescent="0.25">
      <c r="A1444" s="146"/>
      <c r="B1444" s="151"/>
      <c r="C1444" s="152"/>
      <c r="D1444" s="152"/>
      <c r="E1444" s="153"/>
      <c r="F1444" s="69"/>
      <c r="G1444" s="157"/>
      <c r="H1444" s="69"/>
      <c r="I1444" s="154"/>
      <c r="J1444" s="154"/>
      <c r="K1444" s="153"/>
      <c r="L1444" s="247"/>
      <c r="M1444" s="103"/>
    </row>
    <row r="1445" spans="1:17" s="263" customFormat="1" ht="19.5" customHeight="1" x14ac:dyDescent="0.25">
      <c r="A1445" s="146"/>
      <c r="B1445" s="151"/>
      <c r="C1445" s="152"/>
      <c r="D1445" s="152"/>
      <c r="E1445" s="153"/>
      <c r="F1445" s="69"/>
      <c r="G1445" s="157"/>
      <c r="H1445" s="69"/>
      <c r="I1445" s="154"/>
      <c r="J1445" s="154"/>
      <c r="K1445" s="153"/>
      <c r="L1445" s="247"/>
      <c r="M1445" s="69"/>
      <c r="O1445" s="275"/>
    </row>
    <row r="1446" spans="1:17" s="82" customFormat="1" ht="19.5" customHeight="1" x14ac:dyDescent="0.25">
      <c r="A1446" s="69"/>
      <c r="B1446" s="151"/>
      <c r="C1446" s="152"/>
      <c r="D1446" s="152"/>
      <c r="E1446" s="153"/>
      <c r="F1446" s="69"/>
      <c r="G1446" s="143"/>
      <c r="H1446" s="69"/>
      <c r="I1446" s="105"/>
      <c r="J1446" s="105"/>
      <c r="K1446" s="152"/>
      <c r="L1446" s="247"/>
      <c r="M1446" s="69"/>
    </row>
    <row r="1447" spans="1:17" s="82" customFormat="1" ht="19.5" customHeight="1" x14ac:dyDescent="0.25">
      <c r="A1447" s="69"/>
      <c r="B1447" s="151"/>
      <c r="C1447" s="152"/>
      <c r="D1447" s="152"/>
      <c r="E1447" s="153"/>
      <c r="F1447" s="69"/>
      <c r="G1447" s="144"/>
      <c r="H1447" s="69"/>
      <c r="I1447" s="145"/>
      <c r="J1447" s="145"/>
      <c r="K1447" s="152"/>
      <c r="L1447" s="247"/>
      <c r="M1447" s="69"/>
    </row>
    <row r="1448" spans="1:17" s="82" customFormat="1" ht="19.5" customHeight="1" x14ac:dyDescent="0.25">
      <c r="A1448" s="69"/>
      <c r="B1448" s="151"/>
      <c r="C1448" s="152"/>
      <c r="D1448" s="152"/>
      <c r="E1448" s="153"/>
      <c r="F1448" s="69"/>
      <c r="G1448" s="144"/>
      <c r="H1448" s="69"/>
      <c r="I1448" s="145"/>
      <c r="J1448" s="145"/>
      <c r="K1448" s="152"/>
      <c r="L1448" s="247"/>
      <c r="M1448" s="69"/>
    </row>
    <row r="1449" spans="1:17" s="74" customFormat="1" ht="19.5" customHeight="1" thickBot="1" x14ac:dyDescent="0.3">
      <c r="A1449" s="551" t="s">
        <v>42</v>
      </c>
      <c r="B1449" s="552"/>
      <c r="C1449" s="552"/>
      <c r="D1449" s="552"/>
      <c r="E1449" s="552"/>
      <c r="F1449" s="552"/>
      <c r="G1449" s="552"/>
      <c r="H1449" s="552"/>
      <c r="I1449" s="552"/>
      <c r="J1449" s="552"/>
      <c r="K1449" s="553"/>
      <c r="L1449" s="314">
        <f>SUM(L1450:L1456)</f>
        <v>0</v>
      </c>
      <c r="M1449" s="96"/>
      <c r="P1449" s="97"/>
    </row>
    <row r="1450" spans="1:17" s="74" customFormat="1" ht="19.5" customHeight="1" x14ac:dyDescent="0.25">
      <c r="A1450" s="69"/>
      <c r="B1450" s="99"/>
      <c r="C1450" s="100"/>
      <c r="D1450" s="142"/>
      <c r="E1450" s="102"/>
      <c r="F1450" s="103"/>
      <c r="G1450" s="143"/>
      <c r="H1450" s="96"/>
      <c r="I1450" s="105"/>
      <c r="J1450" s="105"/>
      <c r="K1450" s="108"/>
      <c r="L1450" s="247"/>
      <c r="M1450" s="69"/>
      <c r="P1450" s="97"/>
      <c r="Q1450" s="97"/>
    </row>
    <row r="1451" spans="1:17" s="74" customFormat="1" ht="19.5" customHeight="1" x14ac:dyDescent="0.25">
      <c r="A1451" s="69"/>
      <c r="B1451" s="99"/>
      <c r="C1451" s="100"/>
      <c r="D1451" s="142"/>
      <c r="E1451" s="102"/>
      <c r="F1451" s="103"/>
      <c r="G1451" s="143"/>
      <c r="H1451" s="96"/>
      <c r="I1451" s="105"/>
      <c r="J1451" s="105"/>
      <c r="K1451" s="108"/>
      <c r="L1451" s="247"/>
      <c r="M1451" s="69"/>
      <c r="P1451" s="97"/>
      <c r="Q1451" s="97"/>
    </row>
    <row r="1452" spans="1:17" s="74" customFormat="1" ht="19.5" customHeight="1" x14ac:dyDescent="0.25">
      <c r="A1452" s="69"/>
      <c r="B1452" s="99"/>
      <c r="C1452" s="100"/>
      <c r="D1452" s="142"/>
      <c r="E1452" s="102"/>
      <c r="F1452" s="103"/>
      <c r="G1452" s="143"/>
      <c r="H1452" s="96"/>
      <c r="I1452" s="105"/>
      <c r="J1452" s="105"/>
      <c r="K1452" s="108"/>
      <c r="L1452" s="247"/>
      <c r="M1452" s="69"/>
      <c r="P1452" s="97"/>
      <c r="Q1452" s="97"/>
    </row>
    <row r="1453" spans="1:17" s="74" customFormat="1" ht="19.5" customHeight="1" x14ac:dyDescent="0.25">
      <c r="A1453" s="69"/>
      <c r="B1453" s="99"/>
      <c r="C1453" s="100"/>
      <c r="D1453" s="142"/>
      <c r="E1453" s="102"/>
      <c r="F1453" s="103"/>
      <c r="G1453" s="143"/>
      <c r="H1453" s="96"/>
      <c r="I1453" s="105"/>
      <c r="J1453" s="105"/>
      <c r="K1453" s="108"/>
      <c r="L1453" s="247"/>
      <c r="M1453" s="69"/>
      <c r="P1453" s="97"/>
      <c r="Q1453" s="97"/>
    </row>
    <row r="1454" spans="1:17" s="74" customFormat="1" ht="19.5" customHeight="1" x14ac:dyDescent="0.25">
      <c r="A1454" s="69"/>
      <c r="B1454" s="99"/>
      <c r="C1454" s="100"/>
      <c r="D1454" s="142"/>
      <c r="E1454" s="102"/>
      <c r="F1454" s="103"/>
      <c r="G1454" s="143"/>
      <c r="H1454" s="96"/>
      <c r="I1454" s="105"/>
      <c r="J1454" s="105"/>
      <c r="K1454" s="108"/>
      <c r="L1454" s="247"/>
      <c r="M1454" s="69"/>
      <c r="P1454" s="97"/>
      <c r="Q1454" s="97"/>
    </row>
    <row r="1455" spans="1:17" s="74" customFormat="1" ht="19.5" customHeight="1" x14ac:dyDescent="0.25">
      <c r="A1455" s="69"/>
      <c r="B1455" s="99"/>
      <c r="C1455" s="100"/>
      <c r="D1455" s="142"/>
      <c r="E1455" s="102"/>
      <c r="F1455" s="103"/>
      <c r="G1455" s="143"/>
      <c r="H1455" s="96"/>
      <c r="I1455" s="105"/>
      <c r="J1455" s="105"/>
      <c r="K1455" s="108"/>
      <c r="L1455" s="247"/>
      <c r="M1455" s="69"/>
      <c r="P1455" s="97"/>
      <c r="Q1455" s="97"/>
    </row>
    <row r="1456" spans="1:17" s="74" customFormat="1" ht="19.5" customHeight="1" x14ac:dyDescent="0.25">
      <c r="A1456" s="69"/>
      <c r="B1456" s="99"/>
      <c r="C1456" s="100"/>
      <c r="D1456" s="142"/>
      <c r="E1456" s="102"/>
      <c r="F1456" s="103"/>
      <c r="G1456" s="143"/>
      <c r="H1456" s="96"/>
      <c r="I1456" s="105"/>
      <c r="J1456" s="105"/>
      <c r="K1456" s="108"/>
      <c r="L1456" s="247"/>
      <c r="M1456" s="103"/>
      <c r="P1456" s="97"/>
      <c r="Q1456" s="97"/>
    </row>
    <row r="1457" spans="1:16" s="74" customFormat="1" ht="19.5" customHeight="1" thickBot="1" x14ac:dyDescent="0.3">
      <c r="A1457" s="551" t="s">
        <v>27</v>
      </c>
      <c r="B1457" s="552"/>
      <c r="C1457" s="552"/>
      <c r="D1457" s="552"/>
      <c r="E1457" s="552"/>
      <c r="F1457" s="552"/>
      <c r="G1457" s="552"/>
      <c r="H1457" s="552"/>
      <c r="I1457" s="552"/>
      <c r="J1457" s="552"/>
      <c r="K1457" s="553"/>
      <c r="L1457" s="314">
        <f>SUM(L1458:L1461)</f>
        <v>0</v>
      </c>
      <c r="M1457" s="96"/>
      <c r="P1457" s="97"/>
    </row>
    <row r="1458" spans="1:16" s="74" customFormat="1" ht="19.5" customHeight="1" x14ac:dyDescent="0.25">
      <c r="A1458" s="69"/>
      <c r="B1458" s="99"/>
      <c r="C1458" s="100"/>
      <c r="D1458" s="142"/>
      <c r="E1458" s="102"/>
      <c r="F1458" s="103"/>
      <c r="G1458" s="143"/>
      <c r="H1458" s="96"/>
      <c r="I1458" s="105"/>
      <c r="J1458" s="105"/>
      <c r="K1458" s="108"/>
      <c r="L1458" s="247"/>
      <c r="M1458" s="103"/>
      <c r="P1458" s="97"/>
    </row>
    <row r="1459" spans="1:16" s="74" customFormat="1" ht="19.5" customHeight="1" x14ac:dyDescent="0.25">
      <c r="A1459" s="69"/>
      <c r="B1459" s="99"/>
      <c r="C1459" s="100"/>
      <c r="D1459" s="142"/>
      <c r="E1459" s="102"/>
      <c r="F1459" s="103"/>
      <c r="G1459" s="143"/>
      <c r="H1459" s="96"/>
      <c r="I1459" s="105"/>
      <c r="J1459" s="105"/>
      <c r="K1459" s="108"/>
      <c r="L1459" s="247"/>
      <c r="M1459" s="103"/>
      <c r="P1459" s="97"/>
    </row>
    <row r="1460" spans="1:16" s="74" customFormat="1" ht="19.5" customHeight="1" x14ac:dyDescent="0.25">
      <c r="A1460" s="69"/>
      <c r="B1460" s="99"/>
      <c r="C1460" s="100"/>
      <c r="D1460" s="142"/>
      <c r="E1460" s="102"/>
      <c r="F1460" s="103"/>
      <c r="G1460" s="143"/>
      <c r="H1460" s="96"/>
      <c r="I1460" s="105"/>
      <c r="J1460" s="105"/>
      <c r="K1460" s="108"/>
      <c r="L1460" s="247"/>
      <c r="M1460" s="103"/>
      <c r="P1460" s="97"/>
    </row>
    <row r="1461" spans="1:16" s="74" customFormat="1" ht="19.5" customHeight="1" x14ac:dyDescent="0.25">
      <c r="A1461" s="69"/>
      <c r="B1461" s="99"/>
      <c r="C1461" s="100"/>
      <c r="D1461" s="142"/>
      <c r="E1461" s="102"/>
      <c r="F1461" s="103"/>
      <c r="G1461" s="143"/>
      <c r="H1461" s="96"/>
      <c r="I1461" s="105"/>
      <c r="J1461" s="105"/>
      <c r="K1461" s="108"/>
      <c r="L1461" s="247"/>
      <c r="M1461" s="103"/>
      <c r="P1461" s="97"/>
    </row>
    <row r="1462" spans="1:16" s="74" customFormat="1" ht="19.5" customHeight="1" thickBot="1" x14ac:dyDescent="0.3">
      <c r="A1462" s="551" t="s">
        <v>640</v>
      </c>
      <c r="B1462" s="552"/>
      <c r="C1462" s="552"/>
      <c r="D1462" s="552"/>
      <c r="E1462" s="552"/>
      <c r="F1462" s="552"/>
      <c r="G1462" s="552"/>
      <c r="H1462" s="552"/>
      <c r="I1462" s="552"/>
      <c r="J1462" s="552"/>
      <c r="K1462" s="553"/>
      <c r="L1462" s="314">
        <f>SUM(L1463:L1466)</f>
        <v>0</v>
      </c>
      <c r="M1462" s="96"/>
      <c r="P1462" s="97"/>
    </row>
    <row r="1463" spans="1:16" s="74" customFormat="1" ht="19.5" customHeight="1" x14ac:dyDescent="0.25">
      <c r="A1463" s="69"/>
      <c r="B1463" s="99"/>
      <c r="C1463" s="100"/>
      <c r="D1463" s="142"/>
      <c r="E1463" s="102"/>
      <c r="F1463" s="103"/>
      <c r="G1463" s="143"/>
      <c r="H1463" s="96"/>
      <c r="I1463" s="105"/>
      <c r="J1463" s="105"/>
      <c r="K1463" s="108"/>
      <c r="L1463" s="247"/>
      <c r="M1463" s="103"/>
      <c r="P1463" s="97"/>
    </row>
    <row r="1464" spans="1:16" s="82" customFormat="1" ht="19.5" customHeight="1" x14ac:dyDescent="0.25">
      <c r="A1464" s="69"/>
      <c r="B1464" s="99"/>
      <c r="C1464" s="100"/>
      <c r="D1464" s="142"/>
      <c r="E1464" s="102"/>
      <c r="F1464" s="103"/>
      <c r="G1464" s="143"/>
      <c r="H1464" s="96"/>
      <c r="I1464" s="105"/>
      <c r="J1464" s="105"/>
      <c r="K1464" s="108"/>
      <c r="L1464" s="247"/>
      <c r="M1464" s="103"/>
    </row>
    <row r="1465" spans="1:16" s="82" customFormat="1" ht="19.5" customHeight="1" x14ac:dyDescent="0.25">
      <c r="A1465" s="69"/>
      <c r="B1465" s="99"/>
      <c r="C1465" s="100"/>
      <c r="D1465" s="142"/>
      <c r="E1465" s="102"/>
      <c r="F1465" s="103"/>
      <c r="G1465" s="143"/>
      <c r="H1465" s="96"/>
      <c r="I1465" s="105"/>
      <c r="J1465" s="105"/>
      <c r="K1465" s="108"/>
      <c r="L1465" s="247"/>
      <c r="M1465" s="103"/>
    </row>
    <row r="1466" spans="1:16" s="82" customFormat="1" ht="19.5" customHeight="1" x14ac:dyDescent="0.25">
      <c r="A1466" s="69"/>
      <c r="B1466" s="99"/>
      <c r="C1466" s="100"/>
      <c r="D1466" s="142"/>
      <c r="E1466" s="102"/>
      <c r="F1466" s="103"/>
      <c r="G1466" s="143"/>
      <c r="H1466" s="96"/>
      <c r="I1466" s="105"/>
      <c r="J1466" s="105"/>
      <c r="K1466" s="108"/>
      <c r="L1466" s="247"/>
      <c r="M1466" s="103"/>
    </row>
    <row r="1467" spans="1:16" s="74" customFormat="1" ht="19.5" customHeight="1" thickBot="1" x14ac:dyDescent="0.3">
      <c r="A1467" s="551" t="s">
        <v>641</v>
      </c>
      <c r="B1467" s="552"/>
      <c r="C1467" s="552"/>
      <c r="D1467" s="552"/>
      <c r="E1467" s="552"/>
      <c r="F1467" s="552"/>
      <c r="G1467" s="552"/>
      <c r="H1467" s="552"/>
      <c r="I1467" s="552"/>
      <c r="J1467" s="552"/>
      <c r="K1467" s="553"/>
      <c r="L1467" s="314">
        <f>SUM(L1468:L1477)</f>
        <v>0</v>
      </c>
      <c r="M1467" s="96"/>
      <c r="P1467" s="97"/>
    </row>
    <row r="1468" spans="1:16" s="82" customFormat="1" ht="19.5" customHeight="1" x14ac:dyDescent="0.25">
      <c r="A1468" s="69"/>
      <c r="B1468" s="99"/>
      <c r="C1468" s="100"/>
      <c r="D1468" s="142"/>
      <c r="E1468" s="102"/>
      <c r="F1468" s="103"/>
      <c r="G1468" s="143"/>
      <c r="H1468" s="96"/>
      <c r="I1468" s="105"/>
      <c r="J1468" s="105"/>
      <c r="K1468" s="108"/>
      <c r="L1468" s="247"/>
      <c r="M1468" s="103"/>
    </row>
    <row r="1469" spans="1:16" s="82" customFormat="1" ht="19.5" customHeight="1" x14ac:dyDescent="0.25">
      <c r="A1469" s="69"/>
      <c r="B1469" s="99"/>
      <c r="C1469" s="100"/>
      <c r="D1469" s="142"/>
      <c r="E1469" s="102"/>
      <c r="F1469" s="103"/>
      <c r="G1469" s="143"/>
      <c r="H1469" s="96"/>
      <c r="I1469" s="105"/>
      <c r="J1469" s="105"/>
      <c r="K1469" s="108"/>
      <c r="L1469" s="247"/>
      <c r="M1469" s="103"/>
    </row>
    <row r="1470" spans="1:16" s="82" customFormat="1" ht="19.5" customHeight="1" x14ac:dyDescent="0.25">
      <c r="A1470" s="69"/>
      <c r="B1470" s="99"/>
      <c r="C1470" s="100"/>
      <c r="D1470" s="142"/>
      <c r="E1470" s="102"/>
      <c r="F1470" s="103"/>
      <c r="G1470" s="143"/>
      <c r="H1470" s="96"/>
      <c r="I1470" s="105"/>
      <c r="J1470" s="105"/>
      <c r="K1470" s="108"/>
      <c r="L1470" s="247"/>
      <c r="M1470" s="103"/>
    </row>
    <row r="1471" spans="1:16" s="82" customFormat="1" ht="19.5" customHeight="1" x14ac:dyDescent="0.25">
      <c r="A1471" s="69"/>
      <c r="B1471" s="99"/>
      <c r="C1471" s="100"/>
      <c r="D1471" s="142"/>
      <c r="E1471" s="102"/>
      <c r="F1471" s="103"/>
      <c r="G1471" s="143"/>
      <c r="H1471" s="96"/>
      <c r="I1471" s="105"/>
      <c r="J1471" s="105"/>
      <c r="K1471" s="105"/>
      <c r="L1471" s="247"/>
      <c r="M1471" s="103"/>
    </row>
    <row r="1472" spans="1:16" s="82" customFormat="1" ht="19.5" customHeight="1" x14ac:dyDescent="0.25">
      <c r="A1472" s="69"/>
      <c r="B1472" s="99"/>
      <c r="C1472" s="100"/>
      <c r="D1472" s="142"/>
      <c r="E1472" s="102"/>
      <c r="F1472" s="103"/>
      <c r="G1472" s="143"/>
      <c r="H1472" s="96"/>
      <c r="I1472" s="105"/>
      <c r="J1472" s="105"/>
      <c r="K1472" s="105"/>
      <c r="L1472" s="247"/>
      <c r="M1472" s="103"/>
    </row>
    <row r="1473" spans="1:16" s="82" customFormat="1" ht="19.5" customHeight="1" x14ac:dyDescent="0.25">
      <c r="A1473" s="69"/>
      <c r="B1473" s="99"/>
      <c r="C1473" s="100"/>
      <c r="D1473" s="142"/>
      <c r="E1473" s="102"/>
      <c r="F1473" s="103"/>
      <c r="G1473" s="143"/>
      <c r="H1473" s="96"/>
      <c r="I1473" s="105"/>
      <c r="J1473" s="105"/>
      <c r="K1473" s="105"/>
      <c r="L1473" s="247"/>
      <c r="M1473" s="103"/>
    </row>
    <row r="1474" spans="1:16" s="82" customFormat="1" ht="19.5" customHeight="1" x14ac:dyDescent="0.25">
      <c r="A1474" s="69"/>
      <c r="B1474" s="99"/>
      <c r="C1474" s="100"/>
      <c r="D1474" s="142"/>
      <c r="E1474" s="102"/>
      <c r="F1474" s="103"/>
      <c r="G1474" s="143"/>
      <c r="H1474" s="96"/>
      <c r="I1474" s="105"/>
      <c r="J1474" s="105"/>
      <c r="K1474" s="105"/>
      <c r="L1474" s="247"/>
      <c r="M1474" s="103"/>
    </row>
    <row r="1475" spans="1:16" s="82" customFormat="1" ht="19.5" customHeight="1" x14ac:dyDescent="0.25">
      <c r="A1475" s="69"/>
      <c r="B1475" s="99"/>
      <c r="C1475" s="100"/>
      <c r="D1475" s="142"/>
      <c r="E1475" s="102"/>
      <c r="F1475" s="103"/>
      <c r="G1475" s="143"/>
      <c r="H1475" s="96"/>
      <c r="I1475" s="105"/>
      <c r="J1475" s="105"/>
      <c r="K1475" s="105"/>
      <c r="L1475" s="247"/>
      <c r="M1475" s="103"/>
    </row>
    <row r="1476" spans="1:16" s="82" customFormat="1" ht="19.5" customHeight="1" x14ac:dyDescent="0.25">
      <c r="A1476" s="69"/>
      <c r="B1476" s="99"/>
      <c r="C1476" s="100"/>
      <c r="D1476" s="142"/>
      <c r="E1476" s="102"/>
      <c r="F1476" s="103"/>
      <c r="G1476" s="143"/>
      <c r="H1476" s="96"/>
      <c r="I1476" s="105"/>
      <c r="J1476" s="105"/>
      <c r="K1476" s="105"/>
      <c r="L1476" s="247"/>
      <c r="M1476" s="103"/>
    </row>
    <row r="1477" spans="1:16" s="82" customFormat="1" ht="19.5" customHeight="1" x14ac:dyDescent="0.25">
      <c r="A1477" s="69"/>
      <c r="B1477" s="99"/>
      <c r="C1477" s="100"/>
      <c r="D1477" s="142"/>
      <c r="E1477" s="102"/>
      <c r="F1477" s="103"/>
      <c r="G1477" s="143"/>
      <c r="H1477" s="96"/>
      <c r="I1477" s="105"/>
      <c r="J1477" s="105"/>
      <c r="K1477" s="105"/>
      <c r="L1477" s="247"/>
      <c r="M1477" s="103"/>
    </row>
    <row r="1478" spans="1:16" s="74" customFormat="1" ht="19.5" customHeight="1" thickBot="1" x14ac:dyDescent="0.3">
      <c r="A1478" s="551" t="s">
        <v>30</v>
      </c>
      <c r="B1478" s="552"/>
      <c r="C1478" s="552"/>
      <c r="D1478" s="552"/>
      <c r="E1478" s="552"/>
      <c r="F1478" s="552"/>
      <c r="G1478" s="552"/>
      <c r="H1478" s="552"/>
      <c r="I1478" s="552"/>
      <c r="J1478" s="552"/>
      <c r="K1478" s="553"/>
      <c r="L1478" s="288">
        <f>SUM(L1479:L1487)</f>
        <v>0</v>
      </c>
      <c r="M1478" s="96"/>
      <c r="P1478" s="97"/>
    </row>
    <row r="1479" spans="1:16" s="82" customFormat="1" ht="19.5" customHeight="1" x14ac:dyDescent="0.25">
      <c r="A1479" s="69"/>
      <c r="B1479" s="99"/>
      <c r="C1479" s="100"/>
      <c r="D1479" s="142"/>
      <c r="E1479" s="102"/>
      <c r="F1479" s="103"/>
      <c r="G1479" s="143"/>
      <c r="H1479" s="96"/>
      <c r="I1479" s="105"/>
      <c r="J1479" s="105"/>
      <c r="K1479" s="105"/>
      <c r="L1479" s="247"/>
      <c r="M1479" s="103"/>
    </row>
    <row r="1480" spans="1:16" s="82" customFormat="1" ht="19.5" customHeight="1" x14ac:dyDescent="0.25">
      <c r="A1480" s="69"/>
      <c r="B1480" s="99"/>
      <c r="C1480" s="100"/>
      <c r="D1480" s="142"/>
      <c r="E1480" s="102"/>
      <c r="F1480" s="103"/>
      <c r="G1480" s="143"/>
      <c r="H1480" s="96"/>
      <c r="I1480" s="105"/>
      <c r="J1480" s="105"/>
      <c r="K1480" s="105"/>
      <c r="L1480" s="247"/>
      <c r="M1480" s="103"/>
    </row>
    <row r="1481" spans="1:16" s="82" customFormat="1" ht="19.5" customHeight="1" x14ac:dyDescent="0.25">
      <c r="A1481" s="69"/>
      <c r="B1481" s="99"/>
      <c r="C1481" s="100"/>
      <c r="D1481" s="142"/>
      <c r="E1481" s="102"/>
      <c r="F1481" s="103"/>
      <c r="G1481" s="143"/>
      <c r="H1481" s="96"/>
      <c r="I1481" s="105"/>
      <c r="J1481" s="105"/>
      <c r="K1481" s="105"/>
      <c r="L1481" s="247"/>
      <c r="M1481" s="103"/>
    </row>
    <row r="1482" spans="1:16" s="82" customFormat="1" ht="19.5" customHeight="1" x14ac:dyDescent="0.25">
      <c r="A1482" s="69"/>
      <c r="B1482" s="99"/>
      <c r="C1482" s="100"/>
      <c r="D1482" s="142"/>
      <c r="E1482" s="102"/>
      <c r="F1482" s="103"/>
      <c r="G1482" s="143"/>
      <c r="H1482" s="96"/>
      <c r="I1482" s="105"/>
      <c r="J1482" s="105"/>
      <c r="K1482" s="105"/>
      <c r="L1482" s="247"/>
      <c r="M1482" s="103"/>
    </row>
    <row r="1483" spans="1:16" s="82" customFormat="1" ht="19.5" customHeight="1" x14ac:dyDescent="0.25">
      <c r="A1483" s="69"/>
      <c r="B1483" s="99"/>
      <c r="C1483" s="100"/>
      <c r="D1483" s="142"/>
      <c r="E1483" s="102"/>
      <c r="F1483" s="103"/>
      <c r="G1483" s="143"/>
      <c r="H1483" s="96"/>
      <c r="I1483" s="105"/>
      <c r="J1483" s="105"/>
      <c r="K1483" s="105"/>
      <c r="L1483" s="247"/>
      <c r="M1483" s="103"/>
    </row>
    <row r="1484" spans="1:16" s="82" customFormat="1" ht="19.5" customHeight="1" x14ac:dyDescent="0.25">
      <c r="A1484" s="69"/>
      <c r="B1484" s="99"/>
      <c r="C1484" s="100"/>
      <c r="D1484" s="142"/>
      <c r="E1484" s="102"/>
      <c r="F1484" s="103"/>
      <c r="G1484" s="143"/>
      <c r="H1484" s="96"/>
      <c r="I1484" s="105"/>
      <c r="J1484" s="105"/>
      <c r="K1484" s="105"/>
      <c r="L1484" s="247"/>
      <c r="M1484" s="103"/>
    </row>
    <row r="1485" spans="1:16" s="82" customFormat="1" ht="19.5" customHeight="1" x14ac:dyDescent="0.25">
      <c r="A1485" s="69"/>
      <c r="B1485" s="99"/>
      <c r="C1485" s="100"/>
      <c r="D1485" s="142"/>
      <c r="E1485" s="102"/>
      <c r="F1485" s="103"/>
      <c r="G1485" s="143"/>
      <c r="H1485" s="96"/>
      <c r="I1485" s="105"/>
      <c r="J1485" s="105"/>
      <c r="K1485" s="105"/>
      <c r="L1485" s="247"/>
      <c r="M1485" s="103"/>
    </row>
    <row r="1486" spans="1:16" s="82" customFormat="1" ht="19.5" customHeight="1" x14ac:dyDescent="0.25">
      <c r="A1486" s="69"/>
      <c r="B1486" s="99"/>
      <c r="C1486" s="100"/>
      <c r="D1486" s="142"/>
      <c r="E1486" s="102"/>
      <c r="F1486" s="103"/>
      <c r="G1486" s="143"/>
      <c r="H1486" s="96"/>
      <c r="I1486" s="105"/>
      <c r="J1486" s="105"/>
      <c r="K1486" s="375"/>
      <c r="L1486" s="247"/>
      <c r="M1486" s="103"/>
    </row>
    <row r="1487" spans="1:16" s="82" customFormat="1" ht="19.5" customHeight="1" x14ac:dyDescent="0.25">
      <c r="A1487" s="69"/>
      <c r="B1487" s="99"/>
      <c r="C1487" s="100"/>
      <c r="D1487" s="142"/>
      <c r="E1487" s="102"/>
      <c r="F1487" s="103"/>
      <c r="G1487" s="143"/>
      <c r="H1487" s="96"/>
      <c r="I1487" s="105"/>
      <c r="J1487" s="105"/>
      <c r="K1487" s="375"/>
      <c r="L1487" s="247"/>
      <c r="M1487" s="103"/>
    </row>
    <row r="1488" spans="1:16" s="74" customFormat="1" ht="19.5" customHeight="1" thickBot="1" x14ac:dyDescent="0.3">
      <c r="A1488" s="551" t="s">
        <v>31</v>
      </c>
      <c r="B1488" s="552"/>
      <c r="C1488" s="552"/>
      <c r="D1488" s="552"/>
      <c r="E1488" s="552"/>
      <c r="F1488" s="552"/>
      <c r="G1488" s="552"/>
      <c r="H1488" s="552"/>
      <c r="I1488" s="552"/>
      <c r="J1488" s="552"/>
      <c r="K1488" s="553"/>
      <c r="L1488" s="288">
        <f>SUM(L1489:L1490)</f>
        <v>0</v>
      </c>
      <c r="M1488" s="96"/>
      <c r="P1488" s="97"/>
    </row>
    <row r="1489" spans="1:16" s="82" customFormat="1" ht="19.5" customHeight="1" x14ac:dyDescent="0.25">
      <c r="A1489" s="69"/>
      <c r="B1489" s="99"/>
      <c r="C1489" s="100"/>
      <c r="D1489" s="142"/>
      <c r="E1489" s="102"/>
      <c r="F1489" s="103"/>
      <c r="G1489" s="143"/>
      <c r="H1489" s="96"/>
      <c r="I1489" s="105"/>
      <c r="J1489" s="105"/>
      <c r="K1489" s="375"/>
      <c r="L1489" s="247"/>
      <c r="M1489" s="103"/>
    </row>
    <row r="1490" spans="1:16" s="82" customFormat="1" ht="19.5" customHeight="1" x14ac:dyDescent="0.25">
      <c r="A1490" s="69"/>
      <c r="B1490" s="99"/>
      <c r="C1490" s="100"/>
      <c r="D1490" s="142"/>
      <c r="E1490" s="102"/>
      <c r="F1490" s="103"/>
      <c r="G1490" s="143"/>
      <c r="H1490" s="96"/>
      <c r="I1490" s="105"/>
      <c r="J1490" s="105"/>
      <c r="K1490" s="108"/>
      <c r="L1490" s="247"/>
      <c r="M1490" s="103"/>
    </row>
    <row r="1491" spans="1:16" s="82" customFormat="1" ht="19.5" customHeight="1" thickBot="1" x14ac:dyDescent="0.3">
      <c r="A1491" s="116" t="s">
        <v>34</v>
      </c>
      <c r="B1491" s="113"/>
      <c r="C1491" s="114"/>
      <c r="D1491" s="115"/>
      <c r="E1491" s="116"/>
      <c r="F1491" s="117"/>
      <c r="G1491" s="118"/>
      <c r="H1491" s="117"/>
      <c r="I1491" s="119"/>
      <c r="J1491" s="119"/>
      <c r="K1491" s="119"/>
      <c r="L1491" s="229">
        <f>L1424+L1437+L1440+L1449+L1457+L1462+L1467+L1478+L1488</f>
        <v>0</v>
      </c>
      <c r="M1491" s="204"/>
    </row>
    <row r="1492" spans="1:16" s="82" customFormat="1" ht="19.5" customHeight="1" x14ac:dyDescent="0.25">
      <c r="A1492" s="276"/>
      <c r="B1492" s="123"/>
      <c r="C1492" s="124"/>
      <c r="D1492" s="277"/>
      <c r="E1492" s="276"/>
      <c r="F1492" s="123"/>
      <c r="G1492" s="276"/>
      <c r="H1492" s="123"/>
      <c r="I1492" s="277"/>
      <c r="J1492" s="277"/>
      <c r="K1492" s="277"/>
      <c r="L1492" s="230"/>
      <c r="M1492" s="205"/>
    </row>
    <row r="1493" spans="1:16" ht="19.5" customHeight="1" x14ac:dyDescent="0.15">
      <c r="A1493" s="558" t="s">
        <v>18</v>
      </c>
      <c r="B1493" s="558"/>
      <c r="C1493" s="558"/>
      <c r="D1493" s="558"/>
      <c r="E1493" s="558"/>
      <c r="F1493" s="558"/>
      <c r="G1493" s="560" t="s">
        <v>19</v>
      </c>
      <c r="H1493" s="560"/>
      <c r="I1493" s="128"/>
      <c r="J1493" s="128"/>
      <c r="K1493" s="128"/>
      <c r="L1493" s="550" t="s">
        <v>20</v>
      </c>
      <c r="M1493" s="550"/>
    </row>
    <row r="1494" spans="1:16" ht="19.5" customHeight="1" x14ac:dyDescent="0.15">
      <c r="A1494" s="71"/>
      <c r="B1494" s="83"/>
      <c r="C1494" s="84"/>
      <c r="D1494" s="279"/>
      <c r="E1494" s="122"/>
      <c r="F1494" s="130"/>
      <c r="G1494" s="131"/>
      <c r="H1494" s="130"/>
      <c r="I1494" s="82"/>
      <c r="J1494" s="82"/>
      <c r="K1494" s="200"/>
      <c r="L1494" s="231"/>
      <c r="M1494" s="130"/>
    </row>
    <row r="1495" spans="1:16" ht="19.5" customHeight="1" x14ac:dyDescent="0.15">
      <c r="A1495" s="558" t="s">
        <v>35</v>
      </c>
      <c r="B1495" s="558"/>
      <c r="C1495" s="558"/>
      <c r="D1495" s="558"/>
      <c r="E1495" s="558"/>
      <c r="F1495" s="558"/>
      <c r="G1495" s="559" t="s">
        <v>36</v>
      </c>
      <c r="H1495" s="559"/>
      <c r="I1495" s="279"/>
      <c r="J1495" s="279"/>
      <c r="K1495" s="82"/>
      <c r="L1495" s="559" t="s">
        <v>37</v>
      </c>
      <c r="M1495" s="559"/>
    </row>
    <row r="1496" spans="1:16" ht="19.5" customHeight="1" x14ac:dyDescent="0.15">
      <c r="A1496" s="558" t="s">
        <v>38</v>
      </c>
      <c r="B1496" s="558"/>
      <c r="C1496" s="558"/>
      <c r="D1496" s="558"/>
      <c r="E1496" s="558"/>
      <c r="F1496" s="558"/>
      <c r="G1496" s="550" t="s">
        <v>39</v>
      </c>
      <c r="H1496" s="550"/>
      <c r="I1496" s="278"/>
      <c r="J1496" s="278"/>
      <c r="K1496" s="82"/>
      <c r="L1496" s="550" t="s">
        <v>40</v>
      </c>
      <c r="M1496" s="550"/>
    </row>
    <row r="1497" spans="1:16" ht="19.5" customHeight="1" x14ac:dyDescent="0.15"/>
    <row r="1498" spans="1:16" s="88" customFormat="1" ht="19.5" customHeight="1" x14ac:dyDescent="0.15">
      <c r="A1498" s="264"/>
      <c r="B1498" s="192"/>
      <c r="C1498" s="192"/>
      <c r="D1498" s="192"/>
      <c r="E1498" s="192"/>
      <c r="F1498" s="192"/>
      <c r="G1498" s="192"/>
      <c r="H1498" s="296"/>
      <c r="I1498" s="192"/>
      <c r="J1498" s="192"/>
      <c r="K1498" s="192"/>
      <c r="L1498" s="192"/>
      <c r="M1498" s="296"/>
    </row>
    <row r="1499" spans="1:16" s="74" customFormat="1" ht="19.5" customHeight="1" x14ac:dyDescent="0.15">
      <c r="A1499" s="557" t="s">
        <v>14</v>
      </c>
      <c r="B1499" s="557"/>
      <c r="C1499" s="557"/>
      <c r="D1499" s="557"/>
      <c r="E1499" s="557"/>
      <c r="F1499" s="194"/>
      <c r="G1499" s="196"/>
      <c r="H1499" s="291"/>
      <c r="I1499" s="196"/>
      <c r="J1499" s="196"/>
      <c r="K1499" s="198"/>
      <c r="L1499" s="196"/>
      <c r="M1499" s="215"/>
    </row>
    <row r="1500" spans="1:16" s="93" customFormat="1" ht="19.5" customHeight="1" x14ac:dyDescent="0.15">
      <c r="A1500" s="254" t="s">
        <v>591</v>
      </c>
      <c r="B1500" s="254"/>
      <c r="C1500" s="255"/>
      <c r="D1500" s="256"/>
      <c r="E1500" s="245" t="s">
        <v>590</v>
      </c>
      <c r="F1500" s="254"/>
      <c r="G1500" s="256" t="s">
        <v>260</v>
      </c>
      <c r="H1500" s="295">
        <v>458</v>
      </c>
      <c r="I1500" s="248" t="s">
        <v>261</v>
      </c>
      <c r="J1500" s="254"/>
      <c r="K1500" s="249"/>
      <c r="L1500" s="260"/>
      <c r="M1500" s="301" t="s">
        <v>257</v>
      </c>
    </row>
    <row r="1501" spans="1:16" s="74" customFormat="1" ht="7.5" customHeight="1" x14ac:dyDescent="0.15">
      <c r="A1501" s="193"/>
      <c r="B1501" s="194"/>
      <c r="C1501" s="195"/>
      <c r="D1501" s="196"/>
      <c r="E1501" s="197"/>
      <c r="F1501" s="197"/>
      <c r="G1501" s="196"/>
      <c r="H1501" s="283"/>
      <c r="I1501" s="197"/>
      <c r="J1501" s="197"/>
      <c r="K1501" s="198"/>
      <c r="L1501" s="197"/>
      <c r="M1501" s="215"/>
      <c r="P1501" s="97"/>
    </row>
    <row r="1502" spans="1:16" s="74" customFormat="1" ht="39" customHeight="1" x14ac:dyDescent="0.25">
      <c r="A1502" s="33" t="s">
        <v>2</v>
      </c>
      <c r="B1502" s="9" t="s">
        <v>3</v>
      </c>
      <c r="C1502" s="85" t="s">
        <v>4</v>
      </c>
      <c r="D1502" s="9" t="s">
        <v>5</v>
      </c>
      <c r="E1502" s="9" t="s">
        <v>6</v>
      </c>
      <c r="F1502" s="9" t="s">
        <v>7</v>
      </c>
      <c r="G1502" s="9" t="s">
        <v>8</v>
      </c>
      <c r="H1502" s="9" t="s">
        <v>9</v>
      </c>
      <c r="I1502" s="9" t="s">
        <v>22</v>
      </c>
      <c r="J1502" s="9" t="s">
        <v>10</v>
      </c>
      <c r="K1502" s="9" t="s">
        <v>11</v>
      </c>
      <c r="L1502" s="222" t="s">
        <v>12</v>
      </c>
      <c r="M1502" s="9" t="s">
        <v>13</v>
      </c>
      <c r="P1502" s="97"/>
    </row>
    <row r="1503" spans="1:16" s="74" customFormat="1" ht="19.5" hidden="1" customHeight="1" x14ac:dyDescent="0.25">
      <c r="A1503" s="564" t="s">
        <v>25</v>
      </c>
      <c r="B1503" s="565"/>
      <c r="C1503" s="565"/>
      <c r="D1503" s="565"/>
      <c r="E1503" s="565"/>
      <c r="F1503" s="565"/>
      <c r="G1503" s="565"/>
      <c r="H1503" s="565"/>
      <c r="I1503" s="565"/>
      <c r="J1503" s="565"/>
      <c r="K1503" s="566"/>
      <c r="L1503" s="336">
        <f>SUM(L1504:L1513)</f>
        <v>11891</v>
      </c>
      <c r="M1503" s="89"/>
      <c r="P1503" s="97"/>
    </row>
    <row r="1504" spans="1:16" s="74" customFormat="1" ht="19.5" hidden="1" customHeight="1" x14ac:dyDescent="0.25">
      <c r="A1504" s="69" t="s">
        <v>720</v>
      </c>
      <c r="B1504" s="99">
        <v>3</v>
      </c>
      <c r="C1504" s="100">
        <v>1</v>
      </c>
      <c r="D1504" s="152">
        <v>43</v>
      </c>
      <c r="E1504" s="108"/>
      <c r="F1504" s="103" t="s">
        <v>684</v>
      </c>
      <c r="G1504" s="144" t="s">
        <v>811</v>
      </c>
      <c r="H1504" s="103" t="s">
        <v>743</v>
      </c>
      <c r="I1504" s="145">
        <v>43468</v>
      </c>
      <c r="J1504" s="145">
        <v>43468</v>
      </c>
      <c r="K1504" s="108" t="s">
        <v>833</v>
      </c>
      <c r="L1504" s="247">
        <v>58</v>
      </c>
      <c r="M1504" s="103" t="s">
        <v>145</v>
      </c>
      <c r="P1504" s="97"/>
    </row>
    <row r="1505" spans="1:16" s="82" customFormat="1" ht="19.5" hidden="1" customHeight="1" x14ac:dyDescent="0.25">
      <c r="A1505" s="69" t="s">
        <v>720</v>
      </c>
      <c r="B1505" s="99">
        <v>3</v>
      </c>
      <c r="C1505" s="100">
        <v>5</v>
      </c>
      <c r="D1505" s="152">
        <v>92</v>
      </c>
      <c r="E1505" s="108"/>
      <c r="F1505" s="103" t="s">
        <v>684</v>
      </c>
      <c r="G1505" s="144" t="s">
        <v>848</v>
      </c>
      <c r="H1505" s="103" t="s">
        <v>878</v>
      </c>
      <c r="I1505" s="145">
        <v>43476</v>
      </c>
      <c r="J1505" s="145">
        <v>43476</v>
      </c>
      <c r="K1505" s="108" t="s">
        <v>882</v>
      </c>
      <c r="L1505" s="247">
        <v>1972</v>
      </c>
      <c r="M1505" s="103" t="s">
        <v>145</v>
      </c>
    </row>
    <row r="1506" spans="1:16" s="82" customFormat="1" ht="19.5" hidden="1" customHeight="1" x14ac:dyDescent="0.25">
      <c r="A1506" s="69" t="s">
        <v>720</v>
      </c>
      <c r="B1506" s="99">
        <v>3</v>
      </c>
      <c r="C1506" s="100">
        <v>5</v>
      </c>
      <c r="D1506" s="152">
        <v>94</v>
      </c>
      <c r="E1506" s="108"/>
      <c r="F1506" s="103" t="s">
        <v>684</v>
      </c>
      <c r="G1506" s="144" t="s">
        <v>886</v>
      </c>
      <c r="H1506" s="103" t="s">
        <v>878</v>
      </c>
      <c r="I1506" s="145">
        <v>43476</v>
      </c>
      <c r="J1506" s="145">
        <v>43476</v>
      </c>
      <c r="K1506" s="108" t="s">
        <v>887</v>
      </c>
      <c r="L1506" s="247">
        <v>1740</v>
      </c>
      <c r="M1506" s="103" t="s">
        <v>145</v>
      </c>
    </row>
    <row r="1507" spans="1:16" s="82" customFormat="1" ht="19.5" hidden="1" customHeight="1" x14ac:dyDescent="0.25">
      <c r="A1507" s="69" t="s">
        <v>720</v>
      </c>
      <c r="B1507" s="99">
        <v>3</v>
      </c>
      <c r="C1507" s="100">
        <v>5</v>
      </c>
      <c r="D1507" s="152">
        <v>91</v>
      </c>
      <c r="E1507" s="108"/>
      <c r="F1507" s="103" t="s">
        <v>680</v>
      </c>
      <c r="G1507" s="144" t="s">
        <v>899</v>
      </c>
      <c r="H1507" s="103" t="s">
        <v>878</v>
      </c>
      <c r="I1507" s="145">
        <v>43476</v>
      </c>
      <c r="J1507" s="145">
        <v>43476</v>
      </c>
      <c r="K1507" s="108" t="s">
        <v>900</v>
      </c>
      <c r="L1507" s="247">
        <v>696</v>
      </c>
      <c r="M1507" s="103" t="s">
        <v>145</v>
      </c>
    </row>
    <row r="1508" spans="1:16" s="82" customFormat="1" ht="40.5" hidden="1" customHeight="1" x14ac:dyDescent="0.25">
      <c r="A1508" s="69" t="s">
        <v>720</v>
      </c>
      <c r="B1508" s="99">
        <v>3</v>
      </c>
      <c r="C1508" s="100">
        <v>22</v>
      </c>
      <c r="D1508" s="152">
        <v>190</v>
      </c>
      <c r="E1508" s="108"/>
      <c r="F1508" s="103" t="s">
        <v>684</v>
      </c>
      <c r="G1508" s="144" t="s">
        <v>961</v>
      </c>
      <c r="H1508" s="103" t="s">
        <v>857</v>
      </c>
      <c r="I1508" s="145">
        <v>43525</v>
      </c>
      <c r="J1508" s="145">
        <v>43525</v>
      </c>
      <c r="K1508" s="108" t="s">
        <v>962</v>
      </c>
      <c r="L1508" s="247">
        <v>1334</v>
      </c>
      <c r="M1508" s="103" t="s">
        <v>145</v>
      </c>
    </row>
    <row r="1509" spans="1:16" s="82" customFormat="1" ht="19.5" hidden="1" customHeight="1" x14ac:dyDescent="0.25">
      <c r="A1509" s="69" t="s">
        <v>720</v>
      </c>
      <c r="B1509" s="99">
        <v>3</v>
      </c>
      <c r="C1509" s="152">
        <v>22</v>
      </c>
      <c r="D1509" s="152">
        <v>206</v>
      </c>
      <c r="E1509" s="153"/>
      <c r="F1509" s="69" t="s">
        <v>680</v>
      </c>
      <c r="G1509" s="143" t="s">
        <v>988</v>
      </c>
      <c r="H1509" s="69" t="s">
        <v>743</v>
      </c>
      <c r="I1509" s="105">
        <v>43535</v>
      </c>
      <c r="J1509" s="105">
        <v>43535</v>
      </c>
      <c r="K1509" s="152" t="s">
        <v>989</v>
      </c>
      <c r="L1509" s="247">
        <v>3480</v>
      </c>
      <c r="M1509" s="69" t="s">
        <v>145</v>
      </c>
    </row>
    <row r="1510" spans="1:16" s="82" customFormat="1" ht="19.5" hidden="1" customHeight="1" x14ac:dyDescent="0.25">
      <c r="A1510" s="69" t="s">
        <v>720</v>
      </c>
      <c r="B1510" s="99">
        <v>3</v>
      </c>
      <c r="C1510" s="152">
        <v>22</v>
      </c>
      <c r="D1510" s="152">
        <v>207</v>
      </c>
      <c r="E1510" s="153"/>
      <c r="F1510" s="69" t="s">
        <v>684</v>
      </c>
      <c r="G1510" s="144" t="s">
        <v>990</v>
      </c>
      <c r="H1510" s="69" t="s">
        <v>743</v>
      </c>
      <c r="I1510" s="105">
        <v>43535</v>
      </c>
      <c r="J1510" s="105">
        <v>43535</v>
      </c>
      <c r="K1510" s="152" t="s">
        <v>991</v>
      </c>
      <c r="L1510" s="247">
        <v>696</v>
      </c>
      <c r="M1510" s="69" t="s">
        <v>145</v>
      </c>
    </row>
    <row r="1511" spans="1:16" s="82" customFormat="1" ht="19.5" hidden="1" customHeight="1" x14ac:dyDescent="0.25">
      <c r="A1511" s="69" t="s">
        <v>720</v>
      </c>
      <c r="B1511" s="99">
        <v>3</v>
      </c>
      <c r="C1511" s="152">
        <v>26</v>
      </c>
      <c r="D1511" s="152">
        <v>219</v>
      </c>
      <c r="E1511" s="153"/>
      <c r="F1511" s="69" t="s">
        <v>680</v>
      </c>
      <c r="G1511" s="144" t="s">
        <v>1004</v>
      </c>
      <c r="H1511" s="69" t="s">
        <v>1005</v>
      </c>
      <c r="I1511" s="145" t="s">
        <v>1006</v>
      </c>
      <c r="J1511" s="145" t="s">
        <v>1006</v>
      </c>
      <c r="K1511" s="152">
        <v>233194</v>
      </c>
      <c r="L1511" s="247">
        <v>1915</v>
      </c>
      <c r="M1511" s="69" t="s">
        <v>712</v>
      </c>
    </row>
    <row r="1512" spans="1:16" s="82" customFormat="1" ht="19.5" hidden="1" customHeight="1" x14ac:dyDescent="0.25">
      <c r="A1512" s="69"/>
      <c r="B1512" s="151"/>
      <c r="C1512" s="152"/>
      <c r="D1512" s="152"/>
      <c r="E1512" s="153"/>
      <c r="F1512" s="69"/>
      <c r="G1512" s="144"/>
      <c r="H1512" s="69"/>
      <c r="I1512" s="145"/>
      <c r="J1512" s="145"/>
      <c r="K1512" s="152"/>
      <c r="L1512" s="247"/>
      <c r="M1512" s="69"/>
    </row>
    <row r="1513" spans="1:16" s="82" customFormat="1" ht="19.5" hidden="1" customHeight="1" x14ac:dyDescent="0.25">
      <c r="A1513" s="69"/>
      <c r="B1513" s="151"/>
      <c r="C1513" s="152"/>
      <c r="D1513" s="152"/>
      <c r="E1513" s="153"/>
      <c r="F1513" s="69"/>
      <c r="G1513" s="144"/>
      <c r="H1513" s="69"/>
      <c r="I1513" s="145"/>
      <c r="J1513" s="145"/>
      <c r="K1513" s="152"/>
      <c r="L1513" s="247"/>
      <c r="M1513" s="69"/>
    </row>
    <row r="1514" spans="1:16" s="74" customFormat="1" ht="19.5" customHeight="1" thickBot="1" x14ac:dyDescent="0.3">
      <c r="A1514" s="551" t="s">
        <v>640</v>
      </c>
      <c r="B1514" s="552"/>
      <c r="C1514" s="552"/>
      <c r="D1514" s="552"/>
      <c r="E1514" s="552"/>
      <c r="F1514" s="552"/>
      <c r="G1514" s="552"/>
      <c r="H1514" s="552"/>
      <c r="I1514" s="552"/>
      <c r="J1514" s="552"/>
      <c r="K1514" s="553"/>
      <c r="L1514" s="314">
        <f>SUM(L1515:L1522)</f>
        <v>1751.6</v>
      </c>
      <c r="M1514" s="96"/>
      <c r="P1514" s="97"/>
    </row>
    <row r="1515" spans="1:16" s="74" customFormat="1" ht="19.5" customHeight="1" x14ac:dyDescent="0.25">
      <c r="A1515" s="69" t="s">
        <v>1208</v>
      </c>
      <c r="B1515" s="99">
        <v>6</v>
      </c>
      <c r="C1515" s="100">
        <v>8</v>
      </c>
      <c r="D1515" s="142" t="s">
        <v>1602</v>
      </c>
      <c r="E1515" s="102"/>
      <c r="F1515" s="103" t="s">
        <v>1202</v>
      </c>
      <c r="G1515" s="143" t="s">
        <v>1603</v>
      </c>
      <c r="H1515" s="96" t="s">
        <v>1604</v>
      </c>
      <c r="I1515" s="105">
        <v>43564</v>
      </c>
      <c r="J1515" s="105">
        <v>43564</v>
      </c>
      <c r="K1515" s="108" t="s">
        <v>1605</v>
      </c>
      <c r="L1515" s="247">
        <v>1751.6</v>
      </c>
      <c r="M1515" s="103" t="s">
        <v>712</v>
      </c>
      <c r="N1515" s="510" t="s">
        <v>1687</v>
      </c>
      <c r="P1515" s="97"/>
    </row>
    <row r="1516" spans="1:16" s="74" customFormat="1" ht="19.5" customHeight="1" x14ac:dyDescent="0.25">
      <c r="A1516" s="69"/>
      <c r="B1516" s="99"/>
      <c r="C1516" s="100"/>
      <c r="D1516" s="142"/>
      <c r="E1516" s="102"/>
      <c r="F1516" s="103"/>
      <c r="G1516" s="143"/>
      <c r="H1516" s="96"/>
      <c r="I1516" s="105"/>
      <c r="J1516" s="105"/>
      <c r="K1516" s="108"/>
      <c r="L1516" s="247"/>
      <c r="M1516" s="96"/>
      <c r="P1516" s="97"/>
    </row>
    <row r="1517" spans="1:16" s="74" customFormat="1" ht="24.75" hidden="1" customHeight="1" x14ac:dyDescent="0.25">
      <c r="A1517" s="69"/>
      <c r="B1517" s="99"/>
      <c r="C1517" s="100"/>
      <c r="D1517" s="142"/>
      <c r="E1517" s="102"/>
      <c r="F1517" s="103"/>
      <c r="G1517" s="143"/>
      <c r="H1517" s="96"/>
      <c r="I1517" s="105"/>
      <c r="J1517" s="105"/>
      <c r="K1517" s="108"/>
      <c r="L1517" s="247"/>
      <c r="M1517" s="96"/>
      <c r="P1517" s="97"/>
    </row>
    <row r="1518" spans="1:16" s="74" customFormat="1" ht="19.5" hidden="1" customHeight="1" x14ac:dyDescent="0.25">
      <c r="A1518" s="69"/>
      <c r="B1518" s="99"/>
      <c r="C1518" s="100"/>
      <c r="D1518" s="142"/>
      <c r="E1518" s="102"/>
      <c r="F1518" s="103"/>
      <c r="G1518" s="143"/>
      <c r="H1518" s="96"/>
      <c r="I1518" s="105"/>
      <c r="J1518" s="105"/>
      <c r="K1518" s="108"/>
      <c r="L1518" s="247"/>
      <c r="M1518" s="96"/>
      <c r="P1518" s="97"/>
    </row>
    <row r="1519" spans="1:16" s="74" customFormat="1" ht="19.5" hidden="1" customHeight="1" x14ac:dyDescent="0.25">
      <c r="A1519" s="69"/>
      <c r="B1519" s="99"/>
      <c r="C1519" s="100"/>
      <c r="D1519" s="142"/>
      <c r="E1519" s="102"/>
      <c r="F1519" s="103"/>
      <c r="G1519" s="143"/>
      <c r="H1519" s="96"/>
      <c r="I1519" s="105"/>
      <c r="J1519" s="105"/>
      <c r="K1519" s="108"/>
      <c r="L1519" s="247"/>
      <c r="M1519" s="96"/>
      <c r="P1519" s="97"/>
    </row>
    <row r="1520" spans="1:16" s="74" customFormat="1" ht="19.5" hidden="1" customHeight="1" x14ac:dyDescent="0.25">
      <c r="A1520" s="69"/>
      <c r="B1520" s="99"/>
      <c r="C1520" s="100"/>
      <c r="D1520" s="100"/>
      <c r="E1520" s="102"/>
      <c r="F1520" s="103"/>
      <c r="G1520" s="143"/>
      <c r="H1520" s="96"/>
      <c r="I1520" s="105"/>
      <c r="J1520" s="105"/>
      <c r="K1520" s="108"/>
      <c r="L1520" s="247"/>
      <c r="M1520" s="96"/>
      <c r="P1520" s="97"/>
    </row>
    <row r="1521" spans="1:16" s="74" customFormat="1" ht="19.5" hidden="1" customHeight="1" x14ac:dyDescent="0.25">
      <c r="A1521" s="69"/>
      <c r="B1521" s="99"/>
      <c r="C1521" s="100"/>
      <c r="D1521" s="100"/>
      <c r="E1521" s="102"/>
      <c r="F1521" s="103"/>
      <c r="G1521" s="143"/>
      <c r="H1521" s="96"/>
      <c r="I1521" s="105"/>
      <c r="J1521" s="105"/>
      <c r="K1521" s="108"/>
      <c r="L1521" s="247"/>
      <c r="M1521" s="96"/>
      <c r="P1521" s="97"/>
    </row>
    <row r="1522" spans="1:16" s="74" customFormat="1" ht="19.5" hidden="1" customHeight="1" x14ac:dyDescent="0.25">
      <c r="A1522" s="69"/>
      <c r="B1522" s="99"/>
      <c r="C1522" s="100"/>
      <c r="D1522" s="100"/>
      <c r="E1522" s="102"/>
      <c r="F1522" s="103"/>
      <c r="G1522" s="143"/>
      <c r="H1522" s="96"/>
      <c r="I1522" s="105"/>
      <c r="J1522" s="105"/>
      <c r="K1522" s="108"/>
      <c r="L1522" s="247"/>
      <c r="M1522" s="96"/>
      <c r="P1522" s="97"/>
    </row>
    <row r="1523" spans="1:16" s="74" customFormat="1" ht="19.5" hidden="1" customHeight="1" thickBot="1" x14ac:dyDescent="0.3">
      <c r="A1523" s="551" t="s">
        <v>27</v>
      </c>
      <c r="B1523" s="552"/>
      <c r="C1523" s="552"/>
      <c r="D1523" s="552"/>
      <c r="E1523" s="552"/>
      <c r="F1523" s="552"/>
      <c r="G1523" s="552"/>
      <c r="H1523" s="552"/>
      <c r="I1523" s="552"/>
      <c r="J1523" s="552"/>
      <c r="K1523" s="553"/>
      <c r="L1523" s="314">
        <f>SUM(L1524:L1535)</f>
        <v>0</v>
      </c>
      <c r="M1523" s="96"/>
      <c r="P1523" s="97"/>
    </row>
    <row r="1524" spans="1:16" s="74" customFormat="1" ht="19.5" hidden="1" customHeight="1" x14ac:dyDescent="0.25">
      <c r="A1524" s="69"/>
      <c r="B1524" s="99"/>
      <c r="C1524" s="100"/>
      <c r="D1524" s="142"/>
      <c r="E1524" s="102"/>
      <c r="F1524" s="103"/>
      <c r="G1524" s="143"/>
      <c r="H1524" s="96"/>
      <c r="I1524" s="105"/>
      <c r="J1524" s="105"/>
      <c r="K1524" s="108"/>
      <c r="L1524" s="247"/>
      <c r="M1524" s="103"/>
      <c r="P1524" s="97"/>
    </row>
    <row r="1525" spans="1:16" s="74" customFormat="1" ht="19.5" hidden="1" customHeight="1" x14ac:dyDescent="0.25">
      <c r="A1525" s="69"/>
      <c r="B1525" s="99"/>
      <c r="C1525" s="100"/>
      <c r="D1525" s="142"/>
      <c r="E1525" s="102"/>
      <c r="F1525" s="103"/>
      <c r="G1525" s="143"/>
      <c r="H1525" s="96"/>
      <c r="I1525" s="105"/>
      <c r="J1525" s="105"/>
      <c r="K1525" s="108"/>
      <c r="L1525" s="247"/>
      <c r="M1525" s="103"/>
      <c r="P1525" s="97"/>
    </row>
    <row r="1526" spans="1:16" s="74" customFormat="1" ht="19.5" hidden="1" customHeight="1" x14ac:dyDescent="0.25">
      <c r="A1526" s="69"/>
      <c r="B1526" s="99"/>
      <c r="C1526" s="100"/>
      <c r="D1526" s="142"/>
      <c r="E1526" s="102"/>
      <c r="F1526" s="103"/>
      <c r="G1526" s="143"/>
      <c r="H1526" s="96"/>
      <c r="I1526" s="105"/>
      <c r="J1526" s="105"/>
      <c r="K1526" s="108"/>
      <c r="L1526" s="247"/>
      <c r="M1526" s="103"/>
      <c r="P1526" s="97"/>
    </row>
    <row r="1527" spans="1:16" s="74" customFormat="1" ht="19.5" hidden="1" customHeight="1" x14ac:dyDescent="0.25">
      <c r="A1527" s="69"/>
      <c r="B1527" s="99"/>
      <c r="C1527" s="100"/>
      <c r="D1527" s="142"/>
      <c r="E1527" s="102"/>
      <c r="F1527" s="103"/>
      <c r="G1527" s="143"/>
      <c r="H1527" s="96"/>
      <c r="I1527" s="105"/>
      <c r="J1527" s="105"/>
      <c r="K1527" s="108"/>
      <c r="L1527" s="247"/>
      <c r="M1527" s="103"/>
      <c r="P1527" s="97"/>
    </row>
    <row r="1528" spans="1:16" s="74" customFormat="1" ht="19.5" hidden="1" customHeight="1" x14ac:dyDescent="0.25">
      <c r="A1528" s="69"/>
      <c r="B1528" s="99"/>
      <c r="C1528" s="100"/>
      <c r="D1528" s="142"/>
      <c r="E1528" s="102"/>
      <c r="F1528" s="103"/>
      <c r="G1528" s="143"/>
      <c r="H1528" s="96"/>
      <c r="I1528" s="105"/>
      <c r="J1528" s="105"/>
      <c r="K1528" s="108"/>
      <c r="L1528" s="247"/>
      <c r="M1528" s="103"/>
      <c r="P1528" s="97"/>
    </row>
    <row r="1529" spans="1:16" s="74" customFormat="1" ht="19.5" hidden="1" customHeight="1" x14ac:dyDescent="0.25">
      <c r="A1529" s="69"/>
      <c r="B1529" s="99"/>
      <c r="C1529" s="100"/>
      <c r="D1529" s="142"/>
      <c r="E1529" s="102"/>
      <c r="F1529" s="103"/>
      <c r="G1529" s="143"/>
      <c r="H1529" s="96"/>
      <c r="I1529" s="105"/>
      <c r="J1529" s="105"/>
      <c r="K1529" s="108"/>
      <c r="L1529" s="247"/>
      <c r="M1529" s="103"/>
      <c r="P1529" s="97"/>
    </row>
    <row r="1530" spans="1:16" s="74" customFormat="1" ht="19.5" hidden="1" customHeight="1" x14ac:dyDescent="0.25">
      <c r="A1530" s="69"/>
      <c r="B1530" s="99"/>
      <c r="C1530" s="100"/>
      <c r="D1530" s="142"/>
      <c r="E1530" s="102"/>
      <c r="F1530" s="103"/>
      <c r="G1530" s="143"/>
      <c r="H1530" s="96"/>
      <c r="I1530" s="105"/>
      <c r="J1530" s="105"/>
      <c r="K1530" s="108"/>
      <c r="L1530" s="247"/>
      <c r="M1530" s="103"/>
      <c r="P1530" s="97"/>
    </row>
    <row r="1531" spans="1:16" s="74" customFormat="1" ht="19.5" hidden="1" customHeight="1" x14ac:dyDescent="0.25">
      <c r="A1531" s="69"/>
      <c r="B1531" s="99"/>
      <c r="C1531" s="100"/>
      <c r="D1531" s="142"/>
      <c r="E1531" s="102"/>
      <c r="F1531" s="103"/>
      <c r="G1531" s="143"/>
      <c r="H1531" s="96"/>
      <c r="I1531" s="105"/>
      <c r="J1531" s="105"/>
      <c r="K1531" s="108"/>
      <c r="L1531" s="247"/>
      <c r="M1531" s="103"/>
      <c r="P1531" s="97"/>
    </row>
    <row r="1532" spans="1:16" s="74" customFormat="1" ht="19.5" hidden="1" customHeight="1" x14ac:dyDescent="0.25">
      <c r="A1532" s="69"/>
      <c r="B1532" s="99"/>
      <c r="C1532" s="100"/>
      <c r="D1532" s="142"/>
      <c r="E1532" s="102"/>
      <c r="F1532" s="103"/>
      <c r="G1532" s="143"/>
      <c r="H1532" s="96"/>
      <c r="I1532" s="105"/>
      <c r="J1532" s="105"/>
      <c r="K1532" s="108"/>
      <c r="L1532" s="247"/>
      <c r="M1532" s="103"/>
      <c r="P1532" s="97"/>
    </row>
    <row r="1533" spans="1:16" s="74" customFormat="1" ht="19.5" hidden="1" customHeight="1" x14ac:dyDescent="0.25">
      <c r="A1533" s="69"/>
      <c r="B1533" s="99"/>
      <c r="C1533" s="100"/>
      <c r="D1533" s="142"/>
      <c r="E1533" s="102"/>
      <c r="F1533" s="103"/>
      <c r="G1533" s="143"/>
      <c r="H1533" s="96"/>
      <c r="I1533" s="105"/>
      <c r="J1533" s="105"/>
      <c r="K1533" s="108"/>
      <c r="L1533" s="247"/>
      <c r="M1533" s="103"/>
      <c r="P1533" s="97"/>
    </row>
    <row r="1534" spans="1:16" s="74" customFormat="1" ht="19.5" hidden="1" customHeight="1" x14ac:dyDescent="0.25">
      <c r="A1534" s="69"/>
      <c r="B1534" s="99"/>
      <c r="C1534" s="100"/>
      <c r="D1534" s="142"/>
      <c r="E1534" s="102"/>
      <c r="F1534" s="103"/>
      <c r="G1534" s="143"/>
      <c r="H1534" s="96"/>
      <c r="I1534" s="105"/>
      <c r="J1534" s="105"/>
      <c r="K1534" s="108"/>
      <c r="L1534" s="247"/>
      <c r="M1534" s="103"/>
      <c r="P1534" s="97"/>
    </row>
    <row r="1535" spans="1:16" s="74" customFormat="1" ht="19.5" hidden="1" customHeight="1" x14ac:dyDescent="0.25">
      <c r="A1535" s="69"/>
      <c r="B1535" s="99"/>
      <c r="C1535" s="100"/>
      <c r="D1535" s="142"/>
      <c r="E1535" s="102"/>
      <c r="F1535" s="103"/>
      <c r="G1535" s="143"/>
      <c r="H1535" s="96"/>
      <c r="I1535" s="105"/>
      <c r="J1535" s="105"/>
      <c r="K1535" s="108"/>
      <c r="L1535" s="247"/>
      <c r="M1535" s="103"/>
      <c r="P1535" s="97"/>
    </row>
    <row r="1536" spans="1:16" s="74" customFormat="1" ht="19.5" hidden="1" customHeight="1" thickBot="1" x14ac:dyDescent="0.3">
      <c r="A1536" s="551" t="s">
        <v>28</v>
      </c>
      <c r="B1536" s="552"/>
      <c r="C1536" s="552"/>
      <c r="D1536" s="552"/>
      <c r="E1536" s="552"/>
      <c r="F1536" s="552"/>
      <c r="G1536" s="552"/>
      <c r="H1536" s="552"/>
      <c r="I1536" s="552"/>
      <c r="J1536" s="552"/>
      <c r="K1536" s="553"/>
      <c r="L1536" s="314">
        <f>SUM(L1537:L1538)</f>
        <v>0</v>
      </c>
      <c r="M1536" s="96"/>
      <c r="P1536" s="97"/>
    </row>
    <row r="1537" spans="1:16" s="74" customFormat="1" ht="19.5" hidden="1" customHeight="1" x14ac:dyDescent="0.25">
      <c r="A1537" s="69"/>
      <c r="B1537" s="99"/>
      <c r="C1537" s="100"/>
      <c r="D1537" s="142"/>
      <c r="E1537" s="102"/>
      <c r="F1537" s="103"/>
      <c r="G1537" s="143"/>
      <c r="H1537" s="96"/>
      <c r="I1537" s="105"/>
      <c r="J1537" s="105"/>
      <c r="K1537" s="265"/>
      <c r="L1537" s="247"/>
      <c r="M1537" s="103"/>
      <c r="P1537" s="97"/>
    </row>
    <row r="1538" spans="1:16" s="74" customFormat="1" ht="19.5" hidden="1" customHeight="1" x14ac:dyDescent="0.25">
      <c r="A1538" s="69"/>
      <c r="B1538" s="99"/>
      <c r="C1538" s="100"/>
      <c r="D1538" s="142"/>
      <c r="E1538" s="102"/>
      <c r="F1538" s="103"/>
      <c r="G1538" s="143"/>
      <c r="H1538" s="96"/>
      <c r="I1538" s="105"/>
      <c r="J1538" s="105"/>
      <c r="K1538" s="265"/>
      <c r="L1538" s="247"/>
      <c r="M1538" s="103"/>
      <c r="P1538" s="97"/>
    </row>
    <row r="1539" spans="1:16" s="74" customFormat="1" ht="19.5" hidden="1" customHeight="1" thickBot="1" x14ac:dyDescent="0.3">
      <c r="A1539" s="551" t="s">
        <v>29</v>
      </c>
      <c r="B1539" s="552"/>
      <c r="C1539" s="552"/>
      <c r="D1539" s="552"/>
      <c r="E1539" s="552"/>
      <c r="F1539" s="552"/>
      <c r="G1539" s="552"/>
      <c r="H1539" s="552"/>
      <c r="I1539" s="552"/>
      <c r="J1539" s="552"/>
      <c r="K1539" s="553"/>
      <c r="L1539" s="314">
        <f>SUM(L1540:L1550)</f>
        <v>0</v>
      </c>
      <c r="M1539" s="96"/>
      <c r="P1539" s="97"/>
    </row>
    <row r="1540" spans="1:16" s="74" customFormat="1" ht="19.5" hidden="1" customHeight="1" x14ac:dyDescent="0.25">
      <c r="A1540" s="69"/>
      <c r="B1540" s="99"/>
      <c r="C1540" s="100"/>
      <c r="D1540" s="142"/>
      <c r="E1540" s="102"/>
      <c r="F1540" s="103"/>
      <c r="G1540" s="143"/>
      <c r="H1540" s="96"/>
      <c r="I1540" s="105"/>
      <c r="J1540" s="105"/>
      <c r="K1540" s="265"/>
      <c r="L1540" s="247"/>
      <c r="M1540" s="103"/>
      <c r="P1540" s="97"/>
    </row>
    <row r="1541" spans="1:16" s="74" customFormat="1" ht="19.5" hidden="1" customHeight="1" x14ac:dyDescent="0.25">
      <c r="A1541" s="69"/>
      <c r="B1541" s="99"/>
      <c r="C1541" s="100"/>
      <c r="D1541" s="142"/>
      <c r="E1541" s="102"/>
      <c r="F1541" s="103"/>
      <c r="G1541" s="143"/>
      <c r="H1541" s="96"/>
      <c r="I1541" s="105"/>
      <c r="J1541" s="105"/>
      <c r="K1541" s="265"/>
      <c r="L1541" s="247"/>
      <c r="M1541" s="103"/>
      <c r="P1541" s="97"/>
    </row>
    <row r="1542" spans="1:16" s="74" customFormat="1" ht="19.5" hidden="1" customHeight="1" x14ac:dyDescent="0.25">
      <c r="A1542" s="69"/>
      <c r="B1542" s="99"/>
      <c r="C1542" s="100"/>
      <c r="D1542" s="142"/>
      <c r="E1542" s="102"/>
      <c r="F1542" s="103"/>
      <c r="G1542" s="143"/>
      <c r="H1542" s="96"/>
      <c r="I1542" s="105"/>
      <c r="J1542" s="105"/>
      <c r="K1542" s="265"/>
      <c r="L1542" s="247"/>
      <c r="M1542" s="103"/>
      <c r="P1542" s="97"/>
    </row>
    <row r="1543" spans="1:16" s="74" customFormat="1" ht="19.5" hidden="1" customHeight="1" x14ac:dyDescent="0.25">
      <c r="A1543" s="69"/>
      <c r="B1543" s="99"/>
      <c r="C1543" s="100"/>
      <c r="D1543" s="142"/>
      <c r="E1543" s="102"/>
      <c r="F1543" s="103"/>
      <c r="G1543" s="143"/>
      <c r="H1543" s="96"/>
      <c r="I1543" s="105"/>
      <c r="J1543" s="105"/>
      <c r="K1543" s="265"/>
      <c r="L1543" s="247"/>
      <c r="M1543" s="103"/>
      <c r="P1543" s="97"/>
    </row>
    <row r="1544" spans="1:16" s="74" customFormat="1" ht="19.5" hidden="1" customHeight="1" x14ac:dyDescent="0.25">
      <c r="A1544" s="69"/>
      <c r="B1544" s="99"/>
      <c r="C1544" s="100"/>
      <c r="D1544" s="142"/>
      <c r="E1544" s="102"/>
      <c r="F1544" s="103"/>
      <c r="G1544" s="143"/>
      <c r="H1544" s="96"/>
      <c r="I1544" s="105"/>
      <c r="J1544" s="105"/>
      <c r="K1544" s="265"/>
      <c r="L1544" s="247"/>
      <c r="M1544" s="103"/>
      <c r="P1544" s="97"/>
    </row>
    <row r="1545" spans="1:16" s="74" customFormat="1" ht="19.5" hidden="1" customHeight="1" x14ac:dyDescent="0.25">
      <c r="A1545" s="69"/>
      <c r="B1545" s="99"/>
      <c r="C1545" s="100"/>
      <c r="D1545" s="142"/>
      <c r="E1545" s="102"/>
      <c r="F1545" s="103"/>
      <c r="G1545" s="143"/>
      <c r="H1545" s="96"/>
      <c r="I1545" s="105"/>
      <c r="J1545" s="105"/>
      <c r="K1545" s="265"/>
      <c r="L1545" s="247"/>
      <c r="M1545" s="103"/>
      <c r="P1545" s="97"/>
    </row>
    <row r="1546" spans="1:16" s="74" customFormat="1" ht="19.5" hidden="1" customHeight="1" x14ac:dyDescent="0.25">
      <c r="A1546" s="69"/>
      <c r="B1546" s="99"/>
      <c r="C1546" s="100"/>
      <c r="D1546" s="142"/>
      <c r="E1546" s="102"/>
      <c r="F1546" s="103"/>
      <c r="G1546" s="143"/>
      <c r="H1546" s="96"/>
      <c r="I1546" s="105"/>
      <c r="J1546" s="105"/>
      <c r="K1546" s="265"/>
      <c r="L1546" s="247"/>
      <c r="M1546" s="103"/>
      <c r="P1546" s="97"/>
    </row>
    <row r="1547" spans="1:16" s="74" customFormat="1" ht="19.5" hidden="1" customHeight="1" x14ac:dyDescent="0.25">
      <c r="A1547" s="69"/>
      <c r="B1547" s="99"/>
      <c r="C1547" s="100"/>
      <c r="D1547" s="142"/>
      <c r="E1547" s="102"/>
      <c r="F1547" s="103"/>
      <c r="G1547" s="143"/>
      <c r="H1547" s="96"/>
      <c r="I1547" s="105"/>
      <c r="J1547" s="105"/>
      <c r="K1547" s="355"/>
      <c r="L1547" s="247"/>
      <c r="M1547" s="103"/>
      <c r="P1547" s="97"/>
    </row>
    <row r="1548" spans="1:16" s="74" customFormat="1" ht="19.5" hidden="1" customHeight="1" x14ac:dyDescent="0.25">
      <c r="A1548" s="69"/>
      <c r="B1548" s="99"/>
      <c r="C1548" s="100"/>
      <c r="D1548" s="142"/>
      <c r="E1548" s="102"/>
      <c r="F1548" s="103"/>
      <c r="G1548" s="143"/>
      <c r="H1548" s="96"/>
      <c r="I1548" s="105"/>
      <c r="J1548" s="105"/>
      <c r="K1548" s="265"/>
      <c r="L1548" s="247"/>
      <c r="M1548" s="103"/>
      <c r="P1548" s="97"/>
    </row>
    <row r="1549" spans="1:16" s="74" customFormat="1" ht="19.5" hidden="1" customHeight="1" x14ac:dyDescent="0.25">
      <c r="A1549" s="69"/>
      <c r="B1549" s="99"/>
      <c r="C1549" s="100"/>
      <c r="D1549" s="142"/>
      <c r="E1549" s="102"/>
      <c r="F1549" s="103"/>
      <c r="G1549" s="143"/>
      <c r="H1549" s="96"/>
      <c r="I1549" s="105"/>
      <c r="J1549" s="105"/>
      <c r="K1549" s="265"/>
      <c r="L1549" s="247"/>
      <c r="M1549" s="103"/>
      <c r="P1549" s="97"/>
    </row>
    <row r="1550" spans="1:16" s="74" customFormat="1" ht="19.5" hidden="1" customHeight="1" x14ac:dyDescent="0.25">
      <c r="A1550" s="69"/>
      <c r="B1550" s="99"/>
      <c r="C1550" s="100"/>
      <c r="D1550" s="142"/>
      <c r="E1550" s="102"/>
      <c r="F1550" s="103"/>
      <c r="G1550" s="143"/>
      <c r="H1550" s="96"/>
      <c r="I1550" s="105"/>
      <c r="J1550" s="105"/>
      <c r="K1550" s="265"/>
      <c r="L1550" s="247"/>
      <c r="M1550" s="103"/>
      <c r="P1550" s="97"/>
    </row>
    <row r="1551" spans="1:16" s="74" customFormat="1" ht="19.5" hidden="1" customHeight="1" thickBot="1" x14ac:dyDescent="0.3">
      <c r="A1551" s="551" t="s">
        <v>30</v>
      </c>
      <c r="B1551" s="552"/>
      <c r="C1551" s="552"/>
      <c r="D1551" s="552"/>
      <c r="E1551" s="552"/>
      <c r="F1551" s="552"/>
      <c r="G1551" s="552"/>
      <c r="H1551" s="552"/>
      <c r="I1551" s="552"/>
      <c r="J1551" s="552"/>
      <c r="K1551" s="553"/>
      <c r="L1551" s="288">
        <f>SUM(L1552:L1557)</f>
        <v>0</v>
      </c>
      <c r="M1551" s="96"/>
      <c r="P1551" s="97"/>
    </row>
    <row r="1552" spans="1:16" s="74" customFormat="1" ht="19.5" hidden="1" customHeight="1" x14ac:dyDescent="0.25">
      <c r="A1552" s="69"/>
      <c r="B1552" s="99"/>
      <c r="C1552" s="100"/>
      <c r="D1552" s="152"/>
      <c r="E1552" s="108"/>
      <c r="F1552" s="103"/>
      <c r="G1552" s="144"/>
      <c r="H1552" s="103"/>
      <c r="I1552" s="145"/>
      <c r="J1552" s="145"/>
      <c r="K1552" s="265"/>
      <c r="L1552" s="247"/>
      <c r="M1552" s="103"/>
      <c r="P1552" s="97"/>
    </row>
    <row r="1553" spans="1:16" s="74" customFormat="1" ht="19.5" hidden="1" customHeight="1" x14ac:dyDescent="0.25">
      <c r="A1553" s="69"/>
      <c r="B1553" s="99"/>
      <c r="C1553" s="100"/>
      <c r="D1553" s="152"/>
      <c r="E1553" s="108"/>
      <c r="F1553" s="103"/>
      <c r="G1553" s="144"/>
      <c r="H1553" s="103"/>
      <c r="I1553" s="145"/>
      <c r="J1553" s="145"/>
      <c r="K1553" s="265"/>
      <c r="L1553" s="247"/>
      <c r="M1553" s="103"/>
      <c r="P1553" s="97"/>
    </row>
    <row r="1554" spans="1:16" s="74" customFormat="1" ht="19.5" hidden="1" customHeight="1" x14ac:dyDescent="0.25">
      <c r="A1554" s="69"/>
      <c r="B1554" s="99"/>
      <c r="C1554" s="100"/>
      <c r="D1554" s="152"/>
      <c r="E1554" s="108"/>
      <c r="F1554" s="103"/>
      <c r="G1554" s="144"/>
      <c r="H1554" s="103"/>
      <c r="I1554" s="366"/>
      <c r="J1554" s="366"/>
      <c r="K1554" s="265"/>
      <c r="L1554" s="247"/>
      <c r="M1554" s="103"/>
      <c r="P1554" s="97"/>
    </row>
    <row r="1555" spans="1:16" s="74" customFormat="1" ht="19.5" hidden="1" customHeight="1" x14ac:dyDescent="0.25">
      <c r="A1555" s="69"/>
      <c r="B1555" s="99"/>
      <c r="C1555" s="100"/>
      <c r="D1555" s="152"/>
      <c r="E1555" s="108"/>
      <c r="F1555" s="103"/>
      <c r="G1555" s="144"/>
      <c r="H1555" s="103"/>
      <c r="I1555" s="145"/>
      <c r="J1555" s="145"/>
      <c r="K1555" s="265"/>
      <c r="L1555" s="247"/>
      <c r="M1555" s="103"/>
      <c r="P1555" s="97"/>
    </row>
    <row r="1556" spans="1:16" s="74" customFormat="1" ht="19.5" hidden="1" customHeight="1" x14ac:dyDescent="0.25">
      <c r="A1556" s="69"/>
      <c r="B1556" s="99"/>
      <c r="C1556" s="100"/>
      <c r="D1556" s="152"/>
      <c r="E1556" s="108"/>
      <c r="F1556" s="103"/>
      <c r="G1556" s="144"/>
      <c r="H1556" s="103"/>
      <c r="I1556" s="145"/>
      <c r="J1556" s="145"/>
      <c r="K1556" s="265"/>
      <c r="L1556" s="247"/>
      <c r="M1556" s="103"/>
      <c r="P1556" s="97"/>
    </row>
    <row r="1557" spans="1:16" s="74" customFormat="1" ht="19.5" hidden="1" customHeight="1" x14ac:dyDescent="0.25">
      <c r="A1557" s="383"/>
      <c r="B1557" s="384"/>
      <c r="C1557" s="385"/>
      <c r="D1557" s="386"/>
      <c r="E1557" s="387"/>
      <c r="F1557" s="388"/>
      <c r="G1557" s="389"/>
      <c r="H1557" s="388"/>
      <c r="I1557" s="390"/>
      <c r="J1557" s="390"/>
      <c r="K1557" s="391"/>
      <c r="L1557" s="396"/>
      <c r="M1557" s="388"/>
      <c r="P1557" s="97"/>
    </row>
    <row r="1558" spans="1:16" s="74" customFormat="1" ht="19.5" hidden="1" customHeight="1" x14ac:dyDescent="0.25">
      <c r="A1558" s="570" t="s">
        <v>31</v>
      </c>
      <c r="B1558" s="570"/>
      <c r="C1558" s="570"/>
      <c r="D1558" s="570"/>
      <c r="E1558" s="570"/>
      <c r="F1558" s="570"/>
      <c r="G1558" s="570"/>
      <c r="H1558" s="570"/>
      <c r="I1558" s="570"/>
      <c r="J1558" s="570"/>
      <c r="K1558" s="570"/>
      <c r="L1558" s="225">
        <f>SUM(L1559:L1570)</f>
        <v>0</v>
      </c>
      <c r="M1558" s="103"/>
      <c r="P1558" s="97"/>
    </row>
    <row r="1559" spans="1:16" s="403" customFormat="1" ht="19.5" hidden="1" customHeight="1" x14ac:dyDescent="0.25">
      <c r="A1559" s="69"/>
      <c r="B1559" s="99"/>
      <c r="C1559" s="100"/>
      <c r="D1559" s="152"/>
      <c r="E1559" s="108"/>
      <c r="F1559" s="103"/>
      <c r="G1559" s="144"/>
      <c r="H1559" s="103"/>
      <c r="I1559" s="145"/>
      <c r="J1559" s="145"/>
      <c r="K1559" s="265"/>
      <c r="L1559" s="247"/>
      <c r="M1559" s="103"/>
      <c r="P1559" s="404"/>
    </row>
    <row r="1560" spans="1:16" s="403" customFormat="1" ht="19.5" hidden="1" customHeight="1" x14ac:dyDescent="0.25">
      <c r="A1560" s="69"/>
      <c r="B1560" s="99"/>
      <c r="C1560" s="100"/>
      <c r="D1560" s="152"/>
      <c r="E1560" s="108"/>
      <c r="F1560" s="103"/>
      <c r="G1560" s="144"/>
      <c r="H1560" s="103"/>
      <c r="I1560" s="145"/>
      <c r="J1560" s="145"/>
      <c r="K1560" s="265"/>
      <c r="L1560" s="247"/>
      <c r="M1560" s="103"/>
      <c r="P1560" s="404"/>
    </row>
    <row r="1561" spans="1:16" s="403" customFormat="1" ht="19.5" hidden="1" customHeight="1" x14ac:dyDescent="0.25">
      <c r="A1561" s="69"/>
      <c r="B1561" s="99"/>
      <c r="C1561" s="100"/>
      <c r="D1561" s="152"/>
      <c r="E1561" s="108"/>
      <c r="F1561" s="103"/>
      <c r="G1561" s="144"/>
      <c r="H1561" s="103"/>
      <c r="I1561" s="145"/>
      <c r="J1561" s="145"/>
      <c r="K1561" s="265"/>
      <c r="L1561" s="247"/>
      <c r="M1561" s="103"/>
      <c r="P1561" s="404"/>
    </row>
    <row r="1562" spans="1:16" s="403" customFormat="1" ht="19.5" hidden="1" customHeight="1" x14ac:dyDescent="0.25">
      <c r="A1562" s="69"/>
      <c r="B1562" s="99"/>
      <c r="C1562" s="100"/>
      <c r="D1562" s="152"/>
      <c r="E1562" s="108"/>
      <c r="F1562" s="103"/>
      <c r="G1562" s="144"/>
      <c r="H1562" s="103"/>
      <c r="I1562" s="145"/>
      <c r="J1562" s="145"/>
      <c r="K1562" s="265"/>
      <c r="L1562" s="247"/>
      <c r="M1562" s="103"/>
      <c r="P1562" s="404"/>
    </row>
    <row r="1563" spans="1:16" s="403" customFormat="1" ht="19.5" hidden="1" customHeight="1" x14ac:dyDescent="0.25">
      <c r="A1563" s="69"/>
      <c r="B1563" s="99"/>
      <c r="C1563" s="100"/>
      <c r="D1563" s="152"/>
      <c r="E1563" s="108"/>
      <c r="F1563" s="103"/>
      <c r="G1563" s="144"/>
      <c r="H1563" s="103"/>
      <c r="I1563" s="145"/>
      <c r="J1563" s="145"/>
      <c r="K1563" s="265"/>
      <c r="L1563" s="247"/>
      <c r="M1563" s="103"/>
      <c r="P1563" s="404"/>
    </row>
    <row r="1564" spans="1:16" s="403" customFormat="1" ht="19.5" hidden="1" customHeight="1" x14ac:dyDescent="0.25">
      <c r="A1564" s="69"/>
      <c r="B1564" s="99"/>
      <c r="C1564" s="100"/>
      <c r="D1564" s="152"/>
      <c r="E1564" s="108"/>
      <c r="F1564" s="103"/>
      <c r="G1564" s="144"/>
      <c r="H1564" s="103"/>
      <c r="I1564" s="145"/>
      <c r="J1564" s="145"/>
      <c r="K1564" s="265"/>
      <c r="L1564" s="247"/>
      <c r="M1564" s="103"/>
      <c r="P1564" s="404"/>
    </row>
    <row r="1565" spans="1:16" s="403" customFormat="1" ht="19.5" hidden="1" customHeight="1" x14ac:dyDescent="0.25">
      <c r="A1565" s="69"/>
      <c r="B1565" s="99"/>
      <c r="C1565" s="100"/>
      <c r="D1565" s="152"/>
      <c r="E1565" s="108"/>
      <c r="F1565" s="103"/>
      <c r="G1565" s="144"/>
      <c r="H1565" s="103"/>
      <c r="I1565" s="145"/>
      <c r="J1565" s="145"/>
      <c r="K1565" s="265"/>
      <c r="L1565" s="247"/>
      <c r="M1565" s="103"/>
      <c r="P1565" s="404"/>
    </row>
    <row r="1566" spans="1:16" s="403" customFormat="1" ht="19.5" hidden="1" customHeight="1" x14ac:dyDescent="0.25">
      <c r="A1566" s="69"/>
      <c r="B1566" s="99"/>
      <c r="C1566" s="100"/>
      <c r="D1566" s="152"/>
      <c r="E1566" s="108"/>
      <c r="F1566" s="103"/>
      <c r="G1566" s="144"/>
      <c r="H1566" s="103"/>
      <c r="I1566" s="145"/>
      <c r="J1566" s="145"/>
      <c r="K1566" s="265"/>
      <c r="L1566" s="247"/>
      <c r="M1566" s="103"/>
      <c r="P1566" s="404"/>
    </row>
    <row r="1567" spans="1:16" s="403" customFormat="1" ht="19.5" hidden="1" customHeight="1" x14ac:dyDescent="0.25">
      <c r="A1567" s="69"/>
      <c r="B1567" s="99"/>
      <c r="C1567" s="100"/>
      <c r="D1567" s="152"/>
      <c r="E1567" s="108"/>
      <c r="F1567" s="103"/>
      <c r="G1567" s="144"/>
      <c r="H1567" s="103"/>
      <c r="I1567" s="145"/>
      <c r="J1567" s="145"/>
      <c r="K1567" s="106"/>
      <c r="L1567" s="247"/>
      <c r="M1567" s="103"/>
      <c r="P1567" s="404"/>
    </row>
    <row r="1568" spans="1:16" s="403" customFormat="1" ht="19.5" hidden="1" customHeight="1" x14ac:dyDescent="0.25">
      <c r="A1568" s="69"/>
      <c r="B1568" s="99"/>
      <c r="C1568" s="100"/>
      <c r="D1568" s="152"/>
      <c r="E1568" s="108"/>
      <c r="F1568" s="103"/>
      <c r="G1568" s="144"/>
      <c r="H1568" s="103"/>
      <c r="I1568" s="145"/>
      <c r="J1568" s="145"/>
      <c r="K1568" s="265"/>
      <c r="L1568" s="247"/>
      <c r="M1568" s="103"/>
      <c r="P1568" s="404"/>
    </row>
    <row r="1569" spans="1:16" s="403" customFormat="1" ht="19.5" hidden="1" customHeight="1" x14ac:dyDescent="0.25">
      <c r="A1569" s="69"/>
      <c r="B1569" s="99"/>
      <c r="C1569" s="100"/>
      <c r="D1569" s="152"/>
      <c r="E1569" s="108"/>
      <c r="F1569" s="103"/>
      <c r="G1569" s="144"/>
      <c r="H1569" s="103"/>
      <c r="I1569" s="145"/>
      <c r="J1569" s="145"/>
      <c r="K1569" s="265"/>
      <c r="L1569" s="247"/>
      <c r="M1569" s="103"/>
      <c r="P1569" s="404"/>
    </row>
    <row r="1570" spans="1:16" s="403" customFormat="1" ht="19.5" hidden="1" customHeight="1" x14ac:dyDescent="0.25">
      <c r="A1570" s="69"/>
      <c r="B1570" s="99"/>
      <c r="C1570" s="100"/>
      <c r="D1570" s="152"/>
      <c r="E1570" s="108"/>
      <c r="F1570" s="103"/>
      <c r="G1570" s="144"/>
      <c r="H1570" s="103"/>
      <c r="I1570" s="145"/>
      <c r="J1570" s="145"/>
      <c r="K1570" s="265"/>
      <c r="L1570" s="247"/>
      <c r="M1570" s="103"/>
      <c r="P1570" s="404"/>
    </row>
    <row r="1571" spans="1:16" s="74" customFormat="1" ht="19.5" hidden="1" customHeight="1" thickBot="1" x14ac:dyDescent="0.3">
      <c r="A1571" s="551" t="s">
        <v>32</v>
      </c>
      <c r="B1571" s="552"/>
      <c r="C1571" s="552"/>
      <c r="D1571" s="552"/>
      <c r="E1571" s="552"/>
      <c r="F1571" s="552"/>
      <c r="G1571" s="552"/>
      <c r="H1571" s="552"/>
      <c r="I1571" s="552"/>
      <c r="J1571" s="552"/>
      <c r="K1571" s="553"/>
      <c r="L1571" s="288">
        <f>SUM(L1572:L1576)</f>
        <v>0</v>
      </c>
      <c r="M1571" s="96"/>
      <c r="P1571" s="97"/>
    </row>
    <row r="1572" spans="1:16" s="403" customFormat="1" ht="19.5" hidden="1" customHeight="1" x14ac:dyDescent="0.25">
      <c r="A1572" s="69"/>
      <c r="B1572" s="100"/>
      <c r="C1572" s="100"/>
      <c r="D1572" s="152"/>
      <c r="E1572" s="108"/>
      <c r="F1572" s="103"/>
      <c r="G1572" s="144"/>
      <c r="H1572" s="103"/>
      <c r="I1572" s="145"/>
      <c r="J1572" s="145"/>
      <c r="K1572" s="265"/>
      <c r="L1572" s="247"/>
      <c r="M1572" s="103"/>
      <c r="P1572" s="404"/>
    </row>
    <row r="1573" spans="1:16" s="403" customFormat="1" ht="19.5" hidden="1" customHeight="1" x14ac:dyDescent="0.25">
      <c r="A1573" s="69"/>
      <c r="B1573" s="100"/>
      <c r="C1573" s="100"/>
      <c r="D1573" s="152"/>
      <c r="E1573" s="108"/>
      <c r="F1573" s="103"/>
      <c r="G1573" s="144"/>
      <c r="H1573" s="103"/>
      <c r="I1573" s="145"/>
      <c r="J1573" s="145"/>
      <c r="K1573" s="265"/>
      <c r="L1573" s="247"/>
      <c r="M1573" s="103"/>
      <c r="P1573" s="404"/>
    </row>
    <row r="1574" spans="1:16" s="403" customFormat="1" ht="19.5" hidden="1" customHeight="1" x14ac:dyDescent="0.25">
      <c r="A1574" s="69"/>
      <c r="B1574" s="100"/>
      <c r="C1574" s="100"/>
      <c r="D1574" s="152"/>
      <c r="E1574" s="108"/>
      <c r="F1574" s="103"/>
      <c r="G1574" s="144"/>
      <c r="H1574" s="103"/>
      <c r="I1574" s="145"/>
      <c r="J1574" s="145"/>
      <c r="K1574" s="265"/>
      <c r="L1574" s="247"/>
      <c r="M1574" s="103"/>
      <c r="P1574" s="404"/>
    </row>
    <row r="1575" spans="1:16" s="403" customFormat="1" ht="19.5" hidden="1" customHeight="1" x14ac:dyDescent="0.25">
      <c r="A1575" s="69"/>
      <c r="B1575" s="100"/>
      <c r="C1575" s="100"/>
      <c r="D1575" s="152"/>
      <c r="E1575" s="108"/>
      <c r="F1575" s="103"/>
      <c r="G1575" s="144"/>
      <c r="H1575" s="103"/>
      <c r="I1575" s="145"/>
      <c r="J1575" s="145"/>
      <c r="K1575" s="265"/>
      <c r="L1575" s="247"/>
      <c r="M1575" s="103"/>
      <c r="P1575" s="404"/>
    </row>
    <row r="1576" spans="1:16" s="403" customFormat="1" ht="19.5" hidden="1" customHeight="1" x14ac:dyDescent="0.25">
      <c r="A1576" s="69"/>
      <c r="B1576" s="100"/>
      <c r="C1576" s="100"/>
      <c r="D1576" s="152"/>
      <c r="E1576" s="108"/>
      <c r="F1576" s="103"/>
      <c r="G1576" s="144"/>
      <c r="H1576" s="103"/>
      <c r="I1576" s="145"/>
      <c r="J1576" s="145"/>
      <c r="K1576" s="265"/>
      <c r="L1576" s="247"/>
      <c r="M1576" s="103"/>
      <c r="P1576" s="404"/>
    </row>
    <row r="1577" spans="1:16" s="74" customFormat="1" ht="19.5" hidden="1" customHeight="1" thickBot="1" x14ac:dyDescent="0.3">
      <c r="A1577" s="551" t="s">
        <v>61</v>
      </c>
      <c r="B1577" s="552"/>
      <c r="C1577" s="552"/>
      <c r="D1577" s="552"/>
      <c r="E1577" s="552"/>
      <c r="F1577" s="552"/>
      <c r="G1577" s="552"/>
      <c r="H1577" s="552"/>
      <c r="I1577" s="552"/>
      <c r="J1577" s="552"/>
      <c r="K1577" s="553"/>
      <c r="L1577" s="288">
        <f>SUM(L1578:L1585)</f>
        <v>0</v>
      </c>
      <c r="M1577" s="96"/>
      <c r="P1577" s="97"/>
    </row>
    <row r="1578" spans="1:16" s="403" customFormat="1" ht="19.5" hidden="1" customHeight="1" x14ac:dyDescent="0.25">
      <c r="A1578" s="69"/>
      <c r="B1578" s="100"/>
      <c r="C1578" s="100"/>
      <c r="D1578" s="152"/>
      <c r="E1578" s="108"/>
      <c r="F1578" s="103"/>
      <c r="G1578" s="144"/>
      <c r="H1578" s="103"/>
      <c r="I1578" s="145"/>
      <c r="J1578" s="145"/>
      <c r="K1578" s="265"/>
      <c r="L1578" s="247"/>
      <c r="M1578" s="103"/>
      <c r="P1578" s="404"/>
    </row>
    <row r="1579" spans="1:16" s="403" customFormat="1" ht="19.5" hidden="1" customHeight="1" x14ac:dyDescent="0.25">
      <c r="A1579" s="69"/>
      <c r="B1579" s="100"/>
      <c r="C1579" s="100"/>
      <c r="D1579" s="152"/>
      <c r="E1579" s="108"/>
      <c r="F1579" s="103"/>
      <c r="G1579" s="144"/>
      <c r="H1579" s="103"/>
      <c r="I1579" s="145"/>
      <c r="J1579" s="145"/>
      <c r="K1579" s="265"/>
      <c r="L1579" s="247"/>
      <c r="M1579" s="103"/>
      <c r="P1579" s="404"/>
    </row>
    <row r="1580" spans="1:16" s="403" customFormat="1" ht="19.5" hidden="1" customHeight="1" x14ac:dyDescent="0.25">
      <c r="A1580" s="69"/>
      <c r="B1580" s="100"/>
      <c r="C1580" s="100"/>
      <c r="D1580" s="152"/>
      <c r="E1580" s="108"/>
      <c r="F1580" s="103"/>
      <c r="G1580" s="144"/>
      <c r="H1580" s="103"/>
      <c r="I1580" s="145"/>
      <c r="J1580" s="145"/>
      <c r="K1580" s="265"/>
      <c r="L1580" s="247"/>
      <c r="M1580" s="103"/>
      <c r="P1580" s="404"/>
    </row>
    <row r="1581" spans="1:16" s="403" customFormat="1" ht="19.5" hidden="1" customHeight="1" x14ac:dyDescent="0.25">
      <c r="A1581" s="69"/>
      <c r="B1581" s="100"/>
      <c r="C1581" s="100"/>
      <c r="D1581" s="152"/>
      <c r="E1581" s="108"/>
      <c r="F1581" s="103"/>
      <c r="G1581" s="144"/>
      <c r="H1581" s="103"/>
      <c r="I1581" s="145"/>
      <c r="J1581" s="145"/>
      <c r="K1581" s="265"/>
      <c r="L1581" s="247"/>
      <c r="M1581" s="103"/>
      <c r="P1581" s="404"/>
    </row>
    <row r="1582" spans="1:16" s="403" customFormat="1" ht="19.5" hidden="1" customHeight="1" x14ac:dyDescent="0.25">
      <c r="A1582" s="69"/>
      <c r="B1582" s="100"/>
      <c r="C1582" s="100"/>
      <c r="D1582" s="152"/>
      <c r="E1582" s="108"/>
      <c r="F1582" s="103"/>
      <c r="G1582" s="144"/>
      <c r="H1582" s="103"/>
      <c r="I1582" s="145"/>
      <c r="J1582" s="145"/>
      <c r="K1582" s="265"/>
      <c r="L1582" s="247"/>
      <c r="M1582" s="103"/>
      <c r="P1582" s="404"/>
    </row>
    <row r="1583" spans="1:16" s="403" customFormat="1" ht="19.5" hidden="1" customHeight="1" x14ac:dyDescent="0.25">
      <c r="A1583" s="69"/>
      <c r="B1583" s="100"/>
      <c r="C1583" s="100"/>
      <c r="D1583" s="152"/>
      <c r="E1583" s="108"/>
      <c r="F1583" s="103"/>
      <c r="G1583" s="144"/>
      <c r="H1583" s="103"/>
      <c r="I1583" s="145"/>
      <c r="J1583" s="145"/>
      <c r="K1583" s="265"/>
      <c r="L1583" s="247"/>
      <c r="M1583" s="103"/>
      <c r="P1583" s="404"/>
    </row>
    <row r="1584" spans="1:16" s="403" customFormat="1" ht="19.5" hidden="1" customHeight="1" x14ac:dyDescent="0.25">
      <c r="A1584" s="69"/>
      <c r="B1584" s="100"/>
      <c r="C1584" s="100"/>
      <c r="D1584" s="152"/>
      <c r="E1584" s="108"/>
      <c r="F1584" s="103"/>
      <c r="G1584" s="144"/>
      <c r="H1584" s="103"/>
      <c r="I1584" s="145"/>
      <c r="J1584" s="145"/>
      <c r="K1584" s="265"/>
      <c r="L1584" s="247"/>
      <c r="M1584" s="103"/>
      <c r="P1584" s="404"/>
    </row>
    <row r="1585" spans="1:16" s="403" customFormat="1" ht="19.5" customHeight="1" x14ac:dyDescent="0.25">
      <c r="A1585" s="69"/>
      <c r="B1585" s="99"/>
      <c r="C1585" s="100"/>
      <c r="D1585" s="152"/>
      <c r="E1585" s="108"/>
      <c r="F1585" s="103"/>
      <c r="G1585" s="144"/>
      <c r="H1585" s="103"/>
      <c r="I1585" s="145"/>
      <c r="J1585" s="145"/>
      <c r="K1585" s="265"/>
      <c r="L1585" s="247"/>
      <c r="M1585" s="103"/>
      <c r="P1585" s="404"/>
    </row>
    <row r="1586" spans="1:16" s="82" customFormat="1" ht="19.5" customHeight="1" thickBot="1" x14ac:dyDescent="0.3">
      <c r="A1586" s="116" t="s">
        <v>34</v>
      </c>
      <c r="B1586" s="113"/>
      <c r="C1586" s="114"/>
      <c r="D1586" s="115"/>
      <c r="E1586" s="116"/>
      <c r="F1586" s="117"/>
      <c r="G1586" s="118"/>
      <c r="H1586" s="117"/>
      <c r="I1586" s="119"/>
      <c r="J1586" s="119"/>
      <c r="K1586" s="119"/>
      <c r="L1586" s="229">
        <f>L1503+L1514+L1523+L1536+L1539+L1551+L1558+L1571+L1577</f>
        <v>13642.6</v>
      </c>
      <c r="M1586" s="204"/>
    </row>
    <row r="1587" spans="1:16" ht="19.5" customHeight="1" x14ac:dyDescent="0.15">
      <c r="A1587" s="558" t="s">
        <v>18</v>
      </c>
      <c r="B1587" s="558"/>
      <c r="C1587" s="558"/>
      <c r="D1587" s="558"/>
      <c r="E1587" s="558"/>
      <c r="F1587" s="558"/>
      <c r="G1587" s="560" t="s">
        <v>19</v>
      </c>
      <c r="H1587" s="560"/>
      <c r="I1587" s="128"/>
      <c r="J1587" s="128"/>
      <c r="K1587" s="128"/>
      <c r="L1587" s="550" t="s">
        <v>20</v>
      </c>
      <c r="M1587" s="550"/>
    </row>
    <row r="1588" spans="1:16" ht="4.5" customHeight="1" x14ac:dyDescent="0.15">
      <c r="A1588" s="82"/>
      <c r="B1588" s="83"/>
      <c r="C1588" s="84"/>
      <c r="D1588" s="502"/>
      <c r="E1588" s="122"/>
      <c r="F1588" s="130"/>
      <c r="G1588" s="131"/>
      <c r="H1588" s="130"/>
      <c r="I1588" s="82"/>
      <c r="J1588" s="82"/>
      <c r="K1588" s="200"/>
      <c r="L1588" s="231"/>
      <c r="M1588" s="130"/>
    </row>
    <row r="1589" spans="1:16" ht="16.5" customHeight="1" x14ac:dyDescent="0.15">
      <c r="A1589" s="558" t="s">
        <v>1246</v>
      </c>
      <c r="B1589" s="558"/>
      <c r="C1589" s="558"/>
      <c r="D1589" s="558"/>
      <c r="E1589" s="558"/>
      <c r="F1589" s="558"/>
      <c r="G1589" s="559" t="s">
        <v>36</v>
      </c>
      <c r="H1589" s="559"/>
      <c r="I1589" s="279"/>
      <c r="J1589" s="279"/>
      <c r="K1589" s="82"/>
      <c r="L1589" s="559" t="s">
        <v>37</v>
      </c>
      <c r="M1589" s="559"/>
    </row>
    <row r="1590" spans="1:16" ht="15" customHeight="1" x14ac:dyDescent="0.15">
      <c r="A1590" s="558" t="s">
        <v>1247</v>
      </c>
      <c r="B1590" s="558"/>
      <c r="C1590" s="558"/>
      <c r="D1590" s="558"/>
      <c r="E1590" s="558"/>
      <c r="F1590" s="558"/>
      <c r="G1590" s="550" t="s">
        <v>39</v>
      </c>
      <c r="H1590" s="550"/>
      <c r="I1590" s="278"/>
      <c r="J1590" s="278"/>
      <c r="K1590" s="82"/>
      <c r="L1590" s="550" t="s">
        <v>40</v>
      </c>
      <c r="M1590" s="550"/>
    </row>
    <row r="1591" spans="1:16" s="88" customFormat="1" ht="19.5" customHeight="1" x14ac:dyDescent="0.15">
      <c r="A1591" s="264"/>
      <c r="B1591" s="192"/>
      <c r="C1591" s="192"/>
      <c r="D1591" s="192"/>
      <c r="E1591" s="192"/>
      <c r="F1591" s="192"/>
      <c r="G1591" s="192"/>
      <c r="H1591" s="296"/>
      <c r="I1591" s="192"/>
      <c r="J1591" s="192"/>
      <c r="K1591" s="192"/>
      <c r="L1591" s="192"/>
      <c r="M1591" s="296"/>
    </row>
    <row r="1592" spans="1:16" s="93" customFormat="1" ht="19.5" customHeight="1" x14ac:dyDescent="0.15">
      <c r="A1592" s="557" t="s">
        <v>14</v>
      </c>
      <c r="B1592" s="557"/>
      <c r="C1592" s="557"/>
      <c r="D1592" s="557"/>
      <c r="E1592" s="557"/>
      <c r="F1592" s="194"/>
      <c r="G1592" s="196"/>
      <c r="H1592" s="291"/>
      <c r="I1592" s="196"/>
      <c r="J1592" s="196"/>
      <c r="K1592" s="198"/>
      <c r="L1592" s="196"/>
      <c r="M1592" s="215"/>
    </row>
    <row r="1593" spans="1:16" s="74" customFormat="1" ht="19.5" customHeight="1" x14ac:dyDescent="0.15">
      <c r="A1593" s="254" t="s">
        <v>592</v>
      </c>
      <c r="B1593" s="254"/>
      <c r="C1593" s="255"/>
      <c r="D1593" s="256"/>
      <c r="E1593" s="218" t="s">
        <v>146</v>
      </c>
      <c r="F1593" s="254"/>
      <c r="G1593" s="256" t="s">
        <v>50</v>
      </c>
      <c r="H1593" s="295">
        <v>83</v>
      </c>
      <c r="I1593" s="248" t="s">
        <v>142</v>
      </c>
      <c r="J1593" s="254"/>
      <c r="K1593" s="249"/>
      <c r="L1593" s="260"/>
      <c r="M1593" s="301" t="s">
        <v>143</v>
      </c>
      <c r="P1593" s="97"/>
    </row>
    <row r="1594" spans="1:16" s="74" customFormat="1" ht="19.5" customHeight="1" x14ac:dyDescent="0.15">
      <c r="A1594" s="193"/>
      <c r="B1594" s="194"/>
      <c r="C1594" s="195"/>
      <c r="D1594" s="196"/>
      <c r="E1594" s="197"/>
      <c r="F1594" s="197"/>
      <c r="G1594" s="196"/>
      <c r="H1594" s="283"/>
      <c r="I1594" s="197"/>
      <c r="J1594" s="197"/>
      <c r="K1594" s="198"/>
      <c r="L1594" s="197"/>
      <c r="M1594" s="215"/>
      <c r="P1594" s="97"/>
    </row>
    <row r="1595" spans="1:16" s="74" customFormat="1" ht="19.5" customHeight="1" thickBot="1" x14ac:dyDescent="0.3">
      <c r="A1595" s="33" t="s">
        <v>2</v>
      </c>
      <c r="B1595" s="9" t="s">
        <v>3</v>
      </c>
      <c r="C1595" s="85" t="s">
        <v>4</v>
      </c>
      <c r="D1595" s="9" t="s">
        <v>5</v>
      </c>
      <c r="E1595" s="9" t="s">
        <v>6</v>
      </c>
      <c r="F1595" s="9" t="s">
        <v>7</v>
      </c>
      <c r="G1595" s="9" t="s">
        <v>8</v>
      </c>
      <c r="H1595" s="9" t="s">
        <v>9</v>
      </c>
      <c r="I1595" s="9" t="s">
        <v>22</v>
      </c>
      <c r="J1595" s="9" t="s">
        <v>10</v>
      </c>
      <c r="K1595" s="9" t="s">
        <v>11</v>
      </c>
      <c r="L1595" s="222" t="s">
        <v>12</v>
      </c>
      <c r="M1595" s="9" t="s">
        <v>13</v>
      </c>
      <c r="P1595" s="97"/>
    </row>
    <row r="1596" spans="1:16" s="74" customFormat="1" ht="19.5" customHeight="1" x14ac:dyDescent="0.25">
      <c r="A1596" s="551" t="s">
        <v>23</v>
      </c>
      <c r="B1596" s="552"/>
      <c r="C1596" s="552"/>
      <c r="D1596" s="552"/>
      <c r="E1596" s="552"/>
      <c r="F1596" s="552"/>
      <c r="G1596" s="552"/>
      <c r="H1596" s="552"/>
      <c r="I1596" s="552"/>
      <c r="J1596" s="552"/>
      <c r="K1596" s="553"/>
      <c r="L1596" s="223">
        <f>SUM(L1597:L1597)</f>
        <v>0</v>
      </c>
      <c r="M1596" s="89"/>
      <c r="P1596" s="97"/>
    </row>
    <row r="1597" spans="1:16" s="74" customFormat="1" ht="19.5" customHeight="1" x14ac:dyDescent="0.25">
      <c r="A1597" s="157"/>
      <c r="B1597" s="69"/>
      <c r="C1597" s="69"/>
      <c r="D1597" s="69"/>
      <c r="E1597" s="69"/>
      <c r="F1597" s="69"/>
      <c r="G1597" s="69"/>
      <c r="H1597" s="69"/>
      <c r="I1597" s="90"/>
      <c r="J1597" s="90"/>
      <c r="K1597" s="69"/>
      <c r="L1597" s="225"/>
      <c r="M1597" s="69"/>
      <c r="P1597" s="97"/>
    </row>
    <row r="1598" spans="1:16" s="74" customFormat="1" ht="19.5" customHeight="1" thickBot="1" x14ac:dyDescent="0.3">
      <c r="A1598" s="551" t="s">
        <v>24</v>
      </c>
      <c r="B1598" s="552"/>
      <c r="C1598" s="552"/>
      <c r="D1598" s="552"/>
      <c r="E1598" s="552"/>
      <c r="F1598" s="552"/>
      <c r="G1598" s="552"/>
      <c r="H1598" s="552"/>
      <c r="I1598" s="552"/>
      <c r="J1598" s="552"/>
      <c r="K1598" s="553"/>
      <c r="L1598" s="226">
        <f>L1599</f>
        <v>0</v>
      </c>
      <c r="M1598" s="96"/>
      <c r="P1598" s="97"/>
    </row>
    <row r="1599" spans="1:16" s="74" customFormat="1" ht="19.5" customHeight="1" x14ac:dyDescent="0.25">
      <c r="A1599" s="69"/>
      <c r="B1599" s="99"/>
      <c r="C1599" s="100"/>
      <c r="D1599" s="142"/>
      <c r="E1599" s="102"/>
      <c r="F1599" s="103"/>
      <c r="G1599" s="143"/>
      <c r="H1599" s="96"/>
      <c r="I1599" s="105"/>
      <c r="J1599" s="105"/>
      <c r="K1599" s="108"/>
      <c r="L1599" s="228"/>
      <c r="M1599" s="103"/>
      <c r="P1599" s="97"/>
    </row>
    <row r="1600" spans="1:16" s="82" customFormat="1" ht="19.5" customHeight="1" thickBot="1" x14ac:dyDescent="0.3">
      <c r="A1600" s="116" t="s">
        <v>34</v>
      </c>
      <c r="B1600" s="113"/>
      <c r="C1600" s="114"/>
      <c r="D1600" s="115"/>
      <c r="E1600" s="116"/>
      <c r="F1600" s="117"/>
      <c r="G1600" s="118"/>
      <c r="H1600" s="117"/>
      <c r="I1600" s="119"/>
      <c r="J1600" s="119"/>
      <c r="K1600" s="119"/>
      <c r="L1600" s="229">
        <f>L1596+L1598</f>
        <v>0</v>
      </c>
      <c r="M1600" s="204"/>
    </row>
    <row r="1601" spans="1:16" ht="19.5" customHeight="1" x14ac:dyDescent="0.15">
      <c r="A1601" s="276"/>
      <c r="B1601" s="123"/>
      <c r="C1601" s="124"/>
      <c r="D1601" s="277"/>
      <c r="E1601" s="276"/>
      <c r="F1601" s="123"/>
      <c r="G1601" s="276"/>
      <c r="H1601" s="123"/>
      <c r="I1601" s="277"/>
      <c r="J1601" s="277"/>
      <c r="K1601" s="277"/>
      <c r="L1601" s="230"/>
      <c r="M1601" s="205"/>
    </row>
    <row r="1602" spans="1:16" ht="19.5" customHeight="1" x14ac:dyDescent="0.15">
      <c r="A1602" s="558" t="s">
        <v>18</v>
      </c>
      <c r="B1602" s="558"/>
      <c r="C1602" s="558"/>
      <c r="D1602" s="558"/>
      <c r="E1602" s="558"/>
      <c r="F1602" s="558"/>
      <c r="G1602" s="560" t="s">
        <v>19</v>
      </c>
      <c r="H1602" s="560"/>
      <c r="I1602" s="128"/>
      <c r="J1602" s="128"/>
      <c r="K1602" s="128"/>
      <c r="L1602" s="550" t="s">
        <v>20</v>
      </c>
      <c r="M1602" s="550"/>
    </row>
    <row r="1603" spans="1:16" ht="19.5" customHeight="1" x14ac:dyDescent="0.15">
      <c r="A1603" s="71"/>
      <c r="B1603" s="83"/>
      <c r="C1603" s="84"/>
      <c r="D1603" s="279"/>
      <c r="E1603" s="122"/>
      <c r="F1603" s="130"/>
      <c r="G1603" s="131"/>
      <c r="H1603" s="130"/>
      <c r="I1603" s="82"/>
      <c r="J1603" s="82"/>
      <c r="K1603" s="200"/>
      <c r="L1603" s="231"/>
      <c r="M1603" s="130"/>
    </row>
    <row r="1604" spans="1:16" ht="19.5" customHeight="1" x14ac:dyDescent="0.15">
      <c r="A1604" s="558" t="s">
        <v>35</v>
      </c>
      <c r="B1604" s="558"/>
      <c r="C1604" s="558"/>
      <c r="D1604" s="558"/>
      <c r="E1604" s="558"/>
      <c r="F1604" s="558"/>
      <c r="G1604" s="559" t="s">
        <v>36</v>
      </c>
      <c r="H1604" s="559"/>
      <c r="I1604" s="279"/>
      <c r="J1604" s="279"/>
      <c r="K1604" s="82"/>
      <c r="L1604" s="559" t="s">
        <v>37</v>
      </c>
      <c r="M1604" s="559"/>
    </row>
    <row r="1605" spans="1:16" ht="19.5" customHeight="1" x14ac:dyDescent="0.15">
      <c r="A1605" s="558" t="s">
        <v>38</v>
      </c>
      <c r="B1605" s="558"/>
      <c r="C1605" s="558"/>
      <c r="D1605" s="558"/>
      <c r="E1605" s="558"/>
      <c r="F1605" s="558"/>
      <c r="G1605" s="550" t="s">
        <v>39</v>
      </c>
      <c r="H1605" s="550"/>
      <c r="I1605" s="278"/>
      <c r="J1605" s="278"/>
      <c r="K1605" s="82"/>
      <c r="L1605" s="550" t="s">
        <v>40</v>
      </c>
      <c r="M1605" s="550"/>
    </row>
    <row r="1606" spans="1:16" s="74" customFormat="1" ht="19.5" customHeight="1" x14ac:dyDescent="0.15">
      <c r="A1606" s="264"/>
      <c r="B1606" s="192"/>
      <c r="C1606" s="192"/>
      <c r="D1606" s="192"/>
      <c r="E1606" s="192"/>
      <c r="F1606" s="192"/>
      <c r="G1606" s="192"/>
      <c r="H1606" s="296"/>
      <c r="I1606" s="192"/>
      <c r="J1606" s="192"/>
      <c r="K1606" s="192"/>
      <c r="L1606" s="192"/>
      <c r="M1606" s="296"/>
    </row>
    <row r="1607" spans="1:16" s="93" customFormat="1" ht="19.5" customHeight="1" x14ac:dyDescent="0.15">
      <c r="A1607" s="557" t="s">
        <v>14</v>
      </c>
      <c r="B1607" s="557"/>
      <c r="C1607" s="557"/>
      <c r="D1607" s="557"/>
      <c r="E1607" s="557"/>
      <c r="F1607" s="194"/>
      <c r="G1607" s="196"/>
      <c r="H1607" s="291"/>
      <c r="I1607" s="196"/>
      <c r="J1607" s="196"/>
      <c r="K1607" s="198"/>
      <c r="L1607" s="196"/>
      <c r="M1607" s="215"/>
    </row>
    <row r="1608" spans="1:16" s="93" customFormat="1" ht="19.5" customHeight="1" x14ac:dyDescent="0.15">
      <c r="A1608" s="254" t="s">
        <v>617</v>
      </c>
      <c r="B1608" s="254"/>
      <c r="C1608" s="255"/>
      <c r="D1608" s="256"/>
      <c r="E1608" s="218" t="s">
        <v>146</v>
      </c>
      <c r="F1608" s="254"/>
      <c r="G1608" s="256" t="s">
        <v>50</v>
      </c>
      <c r="H1608" s="295">
        <v>74</v>
      </c>
      <c r="I1608" s="248" t="s">
        <v>227</v>
      </c>
      <c r="J1608" s="254"/>
      <c r="K1608" s="249"/>
      <c r="L1608" s="260"/>
      <c r="M1608" s="301" t="s">
        <v>228</v>
      </c>
      <c r="P1608" s="261"/>
    </row>
    <row r="1609" spans="1:16" s="74" customFormat="1" ht="19.5" customHeight="1" x14ac:dyDescent="0.15">
      <c r="A1609" s="193"/>
      <c r="B1609" s="194"/>
      <c r="C1609" s="195"/>
      <c r="D1609" s="196"/>
      <c r="E1609" s="197"/>
      <c r="F1609" s="197"/>
      <c r="G1609" s="196"/>
      <c r="H1609" s="283"/>
      <c r="I1609" s="197"/>
      <c r="J1609" s="197"/>
      <c r="K1609" s="198"/>
      <c r="L1609" s="197"/>
      <c r="M1609" s="215"/>
      <c r="P1609" s="97"/>
    </row>
    <row r="1610" spans="1:16" s="74" customFormat="1" ht="19.5" customHeight="1" thickBot="1" x14ac:dyDescent="0.3">
      <c r="A1610" s="33" t="s">
        <v>2</v>
      </c>
      <c r="B1610" s="9" t="s">
        <v>3</v>
      </c>
      <c r="C1610" s="85" t="s">
        <v>4</v>
      </c>
      <c r="D1610" s="9" t="s">
        <v>5</v>
      </c>
      <c r="E1610" s="9" t="s">
        <v>6</v>
      </c>
      <c r="F1610" s="9" t="s">
        <v>7</v>
      </c>
      <c r="G1610" s="9" t="s">
        <v>8</v>
      </c>
      <c r="H1610" s="9" t="s">
        <v>9</v>
      </c>
      <c r="I1610" s="9" t="s">
        <v>22</v>
      </c>
      <c r="J1610" s="9" t="s">
        <v>10</v>
      </c>
      <c r="K1610" s="9" t="s">
        <v>11</v>
      </c>
      <c r="L1610" s="222" t="s">
        <v>12</v>
      </c>
      <c r="M1610" s="9" t="s">
        <v>13</v>
      </c>
      <c r="P1610" s="97"/>
    </row>
    <row r="1611" spans="1:16" s="74" customFormat="1" ht="19.5" customHeight="1" x14ac:dyDescent="0.25">
      <c r="A1611" s="551" t="s">
        <v>640</v>
      </c>
      <c r="B1611" s="552"/>
      <c r="C1611" s="552"/>
      <c r="D1611" s="552"/>
      <c r="E1611" s="552"/>
      <c r="F1611" s="552"/>
      <c r="G1611" s="552"/>
      <c r="H1611" s="552"/>
      <c r="I1611" s="552"/>
      <c r="J1611" s="552"/>
      <c r="K1611" s="553"/>
      <c r="L1611" s="243">
        <f>SUM(L1612:L1615)</f>
        <v>1316</v>
      </c>
      <c r="M1611" s="89"/>
      <c r="P1611" s="97"/>
    </row>
    <row r="1612" spans="1:16" s="74" customFormat="1" ht="19.5" customHeight="1" x14ac:dyDescent="0.25">
      <c r="A1612" s="157" t="s">
        <v>1208</v>
      </c>
      <c r="B1612" s="69">
        <v>6</v>
      </c>
      <c r="C1612" s="69">
        <v>8</v>
      </c>
      <c r="D1612" s="69" t="s">
        <v>1527</v>
      </c>
      <c r="E1612" s="69"/>
      <c r="F1612" s="69" t="s">
        <v>1162</v>
      </c>
      <c r="G1612" s="69" t="s">
        <v>1528</v>
      </c>
      <c r="H1612" s="69" t="s">
        <v>1514</v>
      </c>
      <c r="I1612" s="90">
        <v>43557</v>
      </c>
      <c r="J1612" s="90">
        <v>43557</v>
      </c>
      <c r="K1612" s="69">
        <v>13492</v>
      </c>
      <c r="L1612" s="225">
        <v>185</v>
      </c>
      <c r="M1612" s="69" t="s">
        <v>1127</v>
      </c>
      <c r="N1612" s="515"/>
      <c r="P1612" s="97"/>
    </row>
    <row r="1613" spans="1:16" s="74" customFormat="1" ht="19.5" customHeight="1" x14ac:dyDescent="0.25">
      <c r="A1613" s="157" t="s">
        <v>1208</v>
      </c>
      <c r="B1613" s="69">
        <v>6</v>
      </c>
      <c r="C1613" s="69">
        <v>1</v>
      </c>
      <c r="D1613" s="69" t="s">
        <v>1662</v>
      </c>
      <c r="E1613" s="69"/>
      <c r="F1613" s="69" t="s">
        <v>1202</v>
      </c>
      <c r="G1613" s="69" t="s">
        <v>1580</v>
      </c>
      <c r="H1613" s="69" t="s">
        <v>1581</v>
      </c>
      <c r="I1613" s="90">
        <v>43566</v>
      </c>
      <c r="J1613" s="90">
        <v>43566</v>
      </c>
      <c r="K1613" s="69">
        <v>1372</v>
      </c>
      <c r="L1613" s="225">
        <v>116</v>
      </c>
      <c r="M1613" s="69" t="s">
        <v>1127</v>
      </c>
      <c r="N1613" s="510" t="s">
        <v>1670</v>
      </c>
      <c r="P1613" s="97"/>
    </row>
    <row r="1614" spans="1:16" s="74" customFormat="1" ht="19.5" customHeight="1" x14ac:dyDescent="0.25">
      <c r="A1614" s="157" t="s">
        <v>1208</v>
      </c>
      <c r="B1614" s="69">
        <v>6</v>
      </c>
      <c r="C1614" s="69">
        <v>27</v>
      </c>
      <c r="D1614" s="69" t="s">
        <v>1791</v>
      </c>
      <c r="E1614" s="69"/>
      <c r="F1614" s="69" t="s">
        <v>1162</v>
      </c>
      <c r="G1614" s="69" t="s">
        <v>1792</v>
      </c>
      <c r="H1614" s="69" t="s">
        <v>1514</v>
      </c>
      <c r="I1614" s="90">
        <v>43594</v>
      </c>
      <c r="J1614" s="90">
        <v>43594</v>
      </c>
      <c r="K1614" s="69">
        <v>13802</v>
      </c>
      <c r="L1614" s="225">
        <v>1015</v>
      </c>
      <c r="M1614" s="69" t="s">
        <v>1127</v>
      </c>
      <c r="N1614" s="528"/>
      <c r="P1614" s="97"/>
    </row>
    <row r="1615" spans="1:16" s="74" customFormat="1" ht="19.5" hidden="1" customHeight="1" x14ac:dyDescent="0.25">
      <c r="A1615" s="157"/>
      <c r="B1615" s="69"/>
      <c r="C1615" s="69"/>
      <c r="D1615" s="69"/>
      <c r="E1615" s="69"/>
      <c r="F1615" s="69"/>
      <c r="G1615" s="69"/>
      <c r="H1615" s="69"/>
      <c r="I1615" s="90"/>
      <c r="J1615" s="90"/>
      <c r="K1615" s="69"/>
      <c r="L1615" s="225"/>
      <c r="M1615" s="69"/>
      <c r="P1615" s="97"/>
    </row>
    <row r="1616" spans="1:16" s="74" customFormat="1" ht="19.5" hidden="1" customHeight="1" thickBot="1" x14ac:dyDescent="0.3">
      <c r="A1616" s="554" t="s">
        <v>24</v>
      </c>
      <c r="B1616" s="555"/>
      <c r="C1616" s="555"/>
      <c r="D1616" s="555"/>
      <c r="E1616" s="555"/>
      <c r="F1616" s="555"/>
      <c r="G1616" s="555"/>
      <c r="H1616" s="555"/>
      <c r="I1616" s="555"/>
      <c r="J1616" s="555"/>
      <c r="K1616" s="556"/>
      <c r="L1616" s="288">
        <f>L1617</f>
        <v>0</v>
      </c>
      <c r="M1616" s="96"/>
      <c r="P1616" s="97"/>
    </row>
    <row r="1617" spans="1:16" s="74" customFormat="1" ht="19.5" hidden="1" customHeight="1" x14ac:dyDescent="0.25">
      <c r="A1617" s="157"/>
      <c r="B1617" s="69"/>
      <c r="C1617" s="69"/>
      <c r="D1617" s="69"/>
      <c r="E1617" s="69"/>
      <c r="F1617" s="69"/>
      <c r="G1617" s="69"/>
      <c r="H1617" s="69"/>
      <c r="I1617" s="90"/>
      <c r="J1617" s="90"/>
      <c r="K1617" s="69"/>
      <c r="L1617" s="225"/>
      <c r="M1617" s="69"/>
      <c r="P1617" s="97"/>
    </row>
    <row r="1618" spans="1:16" s="74" customFormat="1" ht="19.5" hidden="1" customHeight="1" thickBot="1" x14ac:dyDescent="0.3">
      <c r="A1618" s="551" t="s">
        <v>42</v>
      </c>
      <c r="B1618" s="552"/>
      <c r="C1618" s="552"/>
      <c r="D1618" s="552"/>
      <c r="E1618" s="552"/>
      <c r="F1618" s="552"/>
      <c r="G1618" s="552"/>
      <c r="H1618" s="552"/>
      <c r="I1618" s="552"/>
      <c r="J1618" s="552"/>
      <c r="K1618" s="553"/>
      <c r="L1618" s="314">
        <f>SUM(L1619:L1627)</f>
        <v>0</v>
      </c>
      <c r="M1618" s="96"/>
      <c r="P1618" s="97"/>
    </row>
    <row r="1619" spans="1:16" s="74" customFormat="1" ht="19.5" hidden="1" customHeight="1" x14ac:dyDescent="0.25">
      <c r="A1619" s="69"/>
      <c r="B1619" s="99"/>
      <c r="C1619" s="100"/>
      <c r="D1619" s="142"/>
      <c r="E1619" s="102"/>
      <c r="F1619" s="103"/>
      <c r="G1619" s="143"/>
      <c r="H1619" s="96"/>
      <c r="I1619" s="105"/>
      <c r="J1619" s="105"/>
      <c r="K1619" s="108"/>
      <c r="L1619" s="247"/>
      <c r="M1619" s="103"/>
      <c r="P1619" s="97"/>
    </row>
    <row r="1620" spans="1:16" s="74" customFormat="1" ht="19.5" hidden="1" customHeight="1" x14ac:dyDescent="0.25">
      <c r="A1620" s="69"/>
      <c r="B1620" s="99"/>
      <c r="C1620" s="100"/>
      <c r="D1620" s="142"/>
      <c r="E1620" s="102"/>
      <c r="F1620" s="103"/>
      <c r="G1620" s="143"/>
      <c r="H1620" s="96"/>
      <c r="I1620" s="105"/>
      <c r="J1620" s="105"/>
      <c r="K1620" s="108"/>
      <c r="L1620" s="247"/>
      <c r="M1620" s="96"/>
      <c r="P1620" s="97"/>
    </row>
    <row r="1621" spans="1:16" s="74" customFormat="1" ht="19.5" hidden="1" customHeight="1" x14ac:dyDescent="0.25">
      <c r="A1621" s="69"/>
      <c r="B1621" s="99"/>
      <c r="C1621" s="100"/>
      <c r="D1621" s="142"/>
      <c r="E1621" s="102"/>
      <c r="F1621" s="103"/>
      <c r="G1621" s="143"/>
      <c r="H1621" s="96"/>
      <c r="I1621" s="105"/>
      <c r="J1621" s="105"/>
      <c r="K1621" s="108"/>
      <c r="L1621" s="247"/>
      <c r="M1621" s="96"/>
      <c r="P1621" s="97"/>
    </row>
    <row r="1622" spans="1:16" s="74" customFormat="1" ht="19.5" hidden="1" customHeight="1" x14ac:dyDescent="0.25">
      <c r="A1622" s="69"/>
      <c r="B1622" s="99"/>
      <c r="C1622" s="100"/>
      <c r="D1622" s="142"/>
      <c r="E1622" s="102"/>
      <c r="F1622" s="103"/>
      <c r="G1622" s="143"/>
      <c r="H1622" s="96"/>
      <c r="I1622" s="105"/>
      <c r="J1622" s="105"/>
      <c r="K1622" s="108"/>
      <c r="L1622" s="247"/>
      <c r="M1622" s="96"/>
      <c r="P1622" s="97"/>
    </row>
    <row r="1623" spans="1:16" s="74" customFormat="1" ht="19.5" hidden="1" customHeight="1" x14ac:dyDescent="0.25">
      <c r="A1623" s="69"/>
      <c r="B1623" s="99"/>
      <c r="C1623" s="100"/>
      <c r="D1623" s="142"/>
      <c r="E1623" s="102"/>
      <c r="F1623" s="103"/>
      <c r="G1623" s="143"/>
      <c r="H1623" s="96"/>
      <c r="I1623" s="105"/>
      <c r="J1623" s="105"/>
      <c r="K1623" s="108"/>
      <c r="L1623" s="247"/>
      <c r="M1623" s="96"/>
      <c r="P1623" s="97"/>
    </row>
    <row r="1624" spans="1:16" s="74" customFormat="1" ht="19.5" hidden="1" customHeight="1" x14ac:dyDescent="0.25">
      <c r="A1624" s="69"/>
      <c r="B1624" s="99"/>
      <c r="C1624" s="100"/>
      <c r="D1624" s="142"/>
      <c r="E1624" s="102"/>
      <c r="F1624" s="103"/>
      <c r="G1624" s="143"/>
      <c r="H1624" s="96"/>
      <c r="I1624" s="105"/>
      <c r="J1624" s="105"/>
      <c r="K1624" s="108"/>
      <c r="L1624" s="247"/>
      <c r="M1624" s="96"/>
      <c r="P1624" s="97"/>
    </row>
    <row r="1625" spans="1:16" s="74" customFormat="1" ht="19.5" hidden="1" customHeight="1" x14ac:dyDescent="0.25">
      <c r="A1625" s="69"/>
      <c r="B1625" s="99"/>
      <c r="C1625" s="100"/>
      <c r="D1625" s="142"/>
      <c r="E1625" s="102"/>
      <c r="F1625" s="103"/>
      <c r="G1625" s="143"/>
      <c r="H1625" s="96"/>
      <c r="I1625" s="105"/>
      <c r="J1625" s="105"/>
      <c r="K1625" s="108"/>
      <c r="L1625" s="247"/>
      <c r="M1625" s="96"/>
      <c r="P1625" s="97"/>
    </row>
    <row r="1626" spans="1:16" s="74" customFormat="1" ht="19.5" hidden="1" customHeight="1" x14ac:dyDescent="0.25">
      <c r="A1626" s="69"/>
      <c r="B1626" s="99"/>
      <c r="C1626" s="100"/>
      <c r="D1626" s="142"/>
      <c r="E1626" s="102"/>
      <c r="F1626" s="103"/>
      <c r="G1626" s="143"/>
      <c r="H1626" s="96"/>
      <c r="I1626" s="105"/>
      <c r="J1626" s="105"/>
      <c r="K1626" s="108"/>
      <c r="L1626" s="247"/>
      <c r="M1626" s="96"/>
      <c r="P1626" s="97"/>
    </row>
    <row r="1627" spans="1:16" s="74" customFormat="1" ht="19.5" hidden="1" customHeight="1" x14ac:dyDescent="0.25">
      <c r="A1627" s="69"/>
      <c r="B1627" s="99"/>
      <c r="C1627" s="100"/>
      <c r="D1627" s="142"/>
      <c r="E1627" s="102"/>
      <c r="F1627" s="103"/>
      <c r="G1627" s="143"/>
      <c r="H1627" s="96"/>
      <c r="I1627" s="105"/>
      <c r="J1627" s="105"/>
      <c r="K1627" s="108"/>
      <c r="L1627" s="247"/>
      <c r="M1627" s="96"/>
      <c r="P1627" s="97"/>
    </row>
    <row r="1628" spans="1:16" s="74" customFormat="1" ht="19.5" hidden="1" customHeight="1" thickBot="1" x14ac:dyDescent="0.3">
      <c r="A1628" s="551" t="s">
        <v>29</v>
      </c>
      <c r="B1628" s="552"/>
      <c r="C1628" s="552"/>
      <c r="D1628" s="552"/>
      <c r="E1628" s="552"/>
      <c r="F1628" s="552"/>
      <c r="G1628" s="552"/>
      <c r="H1628" s="552"/>
      <c r="I1628" s="552"/>
      <c r="J1628" s="552"/>
      <c r="K1628" s="553"/>
      <c r="L1628" s="314">
        <f>SUM(L1629:L1631)</f>
        <v>0</v>
      </c>
      <c r="M1628" s="96"/>
      <c r="P1628" s="97"/>
    </row>
    <row r="1629" spans="1:16" s="74" customFormat="1" ht="19.5" hidden="1" customHeight="1" x14ac:dyDescent="0.25">
      <c r="A1629" s="69"/>
      <c r="B1629" s="99"/>
      <c r="C1629" s="100"/>
      <c r="D1629" s="142"/>
      <c r="E1629" s="102"/>
      <c r="F1629" s="103"/>
      <c r="G1629" s="143"/>
      <c r="H1629" s="96"/>
      <c r="I1629" s="105"/>
      <c r="J1629" s="105"/>
      <c r="K1629" s="108"/>
      <c r="L1629" s="247"/>
      <c r="M1629" s="103"/>
      <c r="P1629" s="97"/>
    </row>
    <row r="1630" spans="1:16" s="74" customFormat="1" ht="19.5" hidden="1" customHeight="1" x14ac:dyDescent="0.25">
      <c r="A1630" s="69"/>
      <c r="B1630" s="99"/>
      <c r="C1630" s="100"/>
      <c r="D1630" s="142"/>
      <c r="E1630" s="102"/>
      <c r="F1630" s="103"/>
      <c r="G1630" s="143"/>
      <c r="H1630" s="96"/>
      <c r="I1630" s="105"/>
      <c r="J1630" s="105"/>
      <c r="K1630" s="108"/>
      <c r="L1630" s="247"/>
      <c r="M1630" s="103"/>
      <c r="P1630" s="97"/>
    </row>
    <row r="1631" spans="1:16" s="74" customFormat="1" ht="19.5" hidden="1" customHeight="1" x14ac:dyDescent="0.25">
      <c r="A1631" s="69"/>
      <c r="B1631" s="99"/>
      <c r="C1631" s="100"/>
      <c r="D1631" s="142"/>
      <c r="E1631" s="102"/>
      <c r="F1631" s="103"/>
      <c r="G1631" s="143"/>
      <c r="H1631" s="96"/>
      <c r="I1631" s="105"/>
      <c r="J1631" s="105"/>
      <c r="K1631" s="108"/>
      <c r="L1631" s="247"/>
      <c r="M1631" s="103"/>
      <c r="P1631" s="97"/>
    </row>
    <row r="1632" spans="1:16" s="74" customFormat="1" ht="19.5" hidden="1" customHeight="1" thickBot="1" x14ac:dyDescent="0.3">
      <c r="A1632" s="551" t="s">
        <v>30</v>
      </c>
      <c r="B1632" s="552"/>
      <c r="C1632" s="552"/>
      <c r="D1632" s="552"/>
      <c r="E1632" s="552"/>
      <c r="F1632" s="552"/>
      <c r="G1632" s="552"/>
      <c r="H1632" s="552"/>
      <c r="I1632" s="552"/>
      <c r="J1632" s="552"/>
      <c r="K1632" s="553"/>
      <c r="L1632" s="288">
        <f>SUM(L1633:L1636)</f>
        <v>0</v>
      </c>
      <c r="M1632" s="96"/>
      <c r="P1632" s="97"/>
    </row>
    <row r="1633" spans="1:16" s="74" customFormat="1" ht="19.5" hidden="1" customHeight="1" x14ac:dyDescent="0.25">
      <c r="A1633" s="69"/>
      <c r="B1633" s="99"/>
      <c r="C1633" s="100"/>
      <c r="D1633" s="142"/>
      <c r="E1633" s="102"/>
      <c r="F1633" s="103"/>
      <c r="G1633" s="143"/>
      <c r="H1633" s="96"/>
      <c r="I1633" s="105"/>
      <c r="J1633" s="105"/>
      <c r="K1633" s="108"/>
      <c r="L1633" s="247"/>
      <c r="M1633" s="103"/>
      <c r="P1633" s="97"/>
    </row>
    <row r="1634" spans="1:16" s="74" customFormat="1" ht="19.5" hidden="1" customHeight="1" x14ac:dyDescent="0.25">
      <c r="A1634" s="69"/>
      <c r="B1634" s="99"/>
      <c r="C1634" s="100"/>
      <c r="D1634" s="142"/>
      <c r="E1634" s="102"/>
      <c r="F1634" s="103"/>
      <c r="G1634" s="143"/>
      <c r="H1634" s="96"/>
      <c r="I1634" s="105"/>
      <c r="J1634" s="105"/>
      <c r="K1634" s="108"/>
      <c r="L1634" s="247"/>
      <c r="M1634" s="103"/>
      <c r="P1634" s="97"/>
    </row>
    <row r="1635" spans="1:16" s="74" customFormat="1" ht="19.5" hidden="1" customHeight="1" x14ac:dyDescent="0.25">
      <c r="A1635" s="69"/>
      <c r="B1635" s="99"/>
      <c r="C1635" s="100"/>
      <c r="D1635" s="142"/>
      <c r="E1635" s="102"/>
      <c r="F1635" s="103"/>
      <c r="G1635" s="143"/>
      <c r="H1635" s="96"/>
      <c r="I1635" s="105"/>
      <c r="J1635" s="105"/>
      <c r="K1635" s="108"/>
      <c r="L1635" s="247"/>
      <c r="M1635" s="103"/>
      <c r="P1635" s="97"/>
    </row>
    <row r="1636" spans="1:16" s="74" customFormat="1" ht="19.5" hidden="1" customHeight="1" x14ac:dyDescent="0.25">
      <c r="A1636" s="69"/>
      <c r="B1636" s="99"/>
      <c r="C1636" s="100"/>
      <c r="D1636" s="142"/>
      <c r="E1636" s="102"/>
      <c r="F1636" s="103"/>
      <c r="G1636" s="143"/>
      <c r="H1636" s="96"/>
      <c r="I1636" s="105"/>
      <c r="J1636" s="105"/>
      <c r="K1636" s="108"/>
      <c r="L1636" s="247"/>
      <c r="M1636" s="103"/>
      <c r="P1636" s="97"/>
    </row>
    <row r="1637" spans="1:16" s="74" customFormat="1" ht="19.5" hidden="1" customHeight="1" x14ac:dyDescent="0.25">
      <c r="A1637" s="69"/>
      <c r="B1637" s="99"/>
      <c r="C1637" s="100"/>
      <c r="D1637" s="142"/>
      <c r="E1637" s="102"/>
      <c r="F1637" s="103"/>
      <c r="G1637" s="143"/>
      <c r="H1637" s="96"/>
      <c r="I1637" s="105"/>
      <c r="J1637" s="105"/>
      <c r="K1637" s="108"/>
      <c r="L1637" s="247"/>
      <c r="M1637" s="103"/>
    </row>
    <row r="1638" spans="1:16" s="74" customFormat="1" ht="19.5" hidden="1" customHeight="1" thickBot="1" x14ac:dyDescent="0.3">
      <c r="A1638" s="551" t="s">
        <v>31</v>
      </c>
      <c r="B1638" s="552"/>
      <c r="C1638" s="552"/>
      <c r="D1638" s="552"/>
      <c r="E1638" s="552"/>
      <c r="F1638" s="552"/>
      <c r="G1638" s="552"/>
      <c r="H1638" s="552"/>
      <c r="I1638" s="552"/>
      <c r="J1638" s="552"/>
      <c r="K1638" s="553"/>
      <c r="L1638" s="288">
        <f>SUM(L1639:L1642)</f>
        <v>0</v>
      </c>
      <c r="M1638" s="96"/>
    </row>
    <row r="1639" spans="1:16" s="82" customFormat="1" ht="19.5" hidden="1" customHeight="1" x14ac:dyDescent="0.25">
      <c r="A1639" s="69"/>
      <c r="B1639" s="99"/>
      <c r="C1639" s="100"/>
      <c r="D1639" s="142"/>
      <c r="E1639" s="102"/>
      <c r="F1639" s="103"/>
      <c r="G1639" s="143"/>
      <c r="H1639" s="96"/>
      <c r="I1639" s="105"/>
      <c r="J1639" s="105"/>
      <c r="K1639" s="108"/>
      <c r="L1639" s="247"/>
      <c r="M1639" s="103"/>
    </row>
    <row r="1640" spans="1:16" s="82" customFormat="1" ht="19.5" hidden="1" customHeight="1" x14ac:dyDescent="0.25">
      <c r="A1640" s="69"/>
      <c r="B1640" s="99"/>
      <c r="C1640" s="100"/>
      <c r="D1640" s="142"/>
      <c r="E1640" s="108"/>
      <c r="F1640" s="103"/>
      <c r="G1640" s="144"/>
      <c r="H1640" s="103"/>
      <c r="I1640" s="145"/>
      <c r="J1640" s="145"/>
      <c r="K1640" s="108"/>
      <c r="L1640" s="247"/>
      <c r="M1640" s="96"/>
    </row>
    <row r="1641" spans="1:16" s="82" customFormat="1" ht="19.5" hidden="1" customHeight="1" x14ac:dyDescent="0.25">
      <c r="A1641" s="69"/>
      <c r="B1641" s="99"/>
      <c r="C1641" s="100"/>
      <c r="D1641" s="142"/>
      <c r="E1641" s="108"/>
      <c r="F1641" s="103"/>
      <c r="G1641" s="144"/>
      <c r="H1641" s="103"/>
      <c r="I1641" s="145"/>
      <c r="J1641" s="145"/>
      <c r="K1641" s="108"/>
      <c r="L1641" s="247"/>
      <c r="M1641" s="96"/>
    </row>
    <row r="1642" spans="1:16" s="82" customFormat="1" ht="19.5" hidden="1" customHeight="1" x14ac:dyDescent="0.25">
      <c r="A1642" s="69"/>
      <c r="B1642" s="99"/>
      <c r="C1642" s="100"/>
      <c r="D1642" s="142"/>
      <c r="E1642" s="108"/>
      <c r="F1642" s="103"/>
      <c r="G1642" s="144"/>
      <c r="H1642" s="103"/>
      <c r="I1642" s="145"/>
      <c r="J1642" s="145"/>
      <c r="K1642" s="108"/>
      <c r="L1642" s="247"/>
      <c r="M1642" s="96"/>
    </row>
    <row r="1643" spans="1:16" s="74" customFormat="1" ht="19.5" hidden="1" customHeight="1" thickBot="1" x14ac:dyDescent="0.3">
      <c r="A1643" s="551" t="s">
        <v>61</v>
      </c>
      <c r="B1643" s="552"/>
      <c r="C1643" s="552"/>
      <c r="D1643" s="552"/>
      <c r="E1643" s="552"/>
      <c r="F1643" s="552"/>
      <c r="G1643" s="552"/>
      <c r="H1643" s="552"/>
      <c r="I1643" s="552"/>
      <c r="J1643" s="552"/>
      <c r="K1643" s="553"/>
      <c r="L1643" s="288">
        <f>SUM(L1644:L1650)</f>
        <v>0</v>
      </c>
      <c r="M1643" s="96"/>
    </row>
    <row r="1644" spans="1:16" s="82" customFormat="1" ht="19.5" hidden="1" customHeight="1" x14ac:dyDescent="0.25">
      <c r="A1644" s="69"/>
      <c r="B1644" s="100"/>
      <c r="C1644" s="100"/>
      <c r="D1644" s="142"/>
      <c r="E1644" s="108"/>
      <c r="F1644" s="103"/>
      <c r="G1644" s="144"/>
      <c r="H1644" s="103"/>
      <c r="I1644" s="145"/>
      <c r="J1644" s="145"/>
      <c r="K1644" s="108"/>
      <c r="L1644" s="247"/>
      <c r="M1644" s="96"/>
    </row>
    <row r="1645" spans="1:16" s="82" customFormat="1" ht="19.5" hidden="1" customHeight="1" x14ac:dyDescent="0.25">
      <c r="A1645" s="69"/>
      <c r="B1645" s="100"/>
      <c r="C1645" s="100"/>
      <c r="D1645" s="142"/>
      <c r="E1645" s="108"/>
      <c r="F1645" s="103"/>
      <c r="G1645" s="144"/>
      <c r="H1645" s="103"/>
      <c r="I1645" s="145"/>
      <c r="J1645" s="145"/>
      <c r="K1645" s="108"/>
      <c r="L1645" s="247"/>
      <c r="M1645" s="96"/>
    </row>
    <row r="1646" spans="1:16" s="82" customFormat="1" ht="19.5" hidden="1" customHeight="1" x14ac:dyDescent="0.25">
      <c r="A1646" s="69"/>
      <c r="B1646" s="100"/>
      <c r="C1646" s="100"/>
      <c r="D1646" s="142"/>
      <c r="E1646" s="108"/>
      <c r="F1646" s="103"/>
      <c r="G1646" s="144"/>
      <c r="H1646" s="103"/>
      <c r="I1646" s="145"/>
      <c r="J1646" s="145"/>
      <c r="K1646" s="108"/>
      <c r="L1646" s="247"/>
      <c r="M1646" s="96"/>
    </row>
    <row r="1647" spans="1:16" s="82" customFormat="1" ht="19.5" hidden="1" customHeight="1" x14ac:dyDescent="0.25">
      <c r="A1647" s="69"/>
      <c r="B1647" s="100"/>
      <c r="C1647" s="100"/>
      <c r="D1647" s="142"/>
      <c r="E1647" s="108"/>
      <c r="F1647" s="103"/>
      <c r="G1647" s="144"/>
      <c r="H1647" s="103"/>
      <c r="I1647" s="145"/>
      <c r="J1647" s="145"/>
      <c r="K1647" s="108"/>
      <c r="L1647" s="247"/>
      <c r="M1647" s="96"/>
    </row>
    <row r="1648" spans="1:16" s="82" customFormat="1" ht="19.5" customHeight="1" x14ac:dyDescent="0.25">
      <c r="A1648" s="69"/>
      <c r="B1648" s="100"/>
      <c r="C1648" s="100"/>
      <c r="D1648" s="142"/>
      <c r="E1648" s="108"/>
      <c r="F1648" s="103"/>
      <c r="G1648" s="144"/>
      <c r="H1648" s="103"/>
      <c r="I1648" s="145"/>
      <c r="J1648" s="145"/>
      <c r="K1648" s="108"/>
      <c r="L1648" s="247"/>
      <c r="M1648" s="96"/>
    </row>
    <row r="1649" spans="1:16" s="82" customFormat="1" ht="19.5" customHeight="1" x14ac:dyDescent="0.25">
      <c r="A1649" s="69"/>
      <c r="B1649" s="100"/>
      <c r="C1649" s="100"/>
      <c r="D1649" s="142"/>
      <c r="E1649" s="108"/>
      <c r="F1649" s="103"/>
      <c r="G1649" s="144"/>
      <c r="H1649" s="103"/>
      <c r="I1649" s="145"/>
      <c r="J1649" s="145"/>
      <c r="K1649" s="108"/>
      <c r="L1649" s="247"/>
      <c r="M1649" s="96"/>
    </row>
    <row r="1650" spans="1:16" s="82" customFormat="1" ht="19.5" customHeight="1" x14ac:dyDescent="0.25">
      <c r="A1650" s="69"/>
      <c r="B1650" s="99"/>
      <c r="C1650" s="100"/>
      <c r="D1650" s="152"/>
      <c r="E1650" s="108"/>
      <c r="F1650" s="103"/>
      <c r="G1650" s="144"/>
      <c r="H1650" s="103"/>
      <c r="I1650" s="145"/>
      <c r="J1650" s="145"/>
      <c r="K1650" s="108"/>
      <c r="L1650" s="244"/>
      <c r="M1650" s="96"/>
    </row>
    <row r="1651" spans="1:16" s="82" customFormat="1" ht="19.5" customHeight="1" thickBot="1" x14ac:dyDescent="0.3">
      <c r="A1651" s="116" t="s">
        <v>34</v>
      </c>
      <c r="B1651" s="113"/>
      <c r="C1651" s="114"/>
      <c r="D1651" s="115"/>
      <c r="E1651" s="116"/>
      <c r="F1651" s="117"/>
      <c r="G1651" s="118"/>
      <c r="H1651" s="117"/>
      <c r="I1651" s="119"/>
      <c r="J1651" s="119"/>
      <c r="K1651" s="119"/>
      <c r="L1651" s="229">
        <f>L1611+L1616+L1618+L1628+L1632+L1638+L1643</f>
        <v>1316</v>
      </c>
      <c r="M1651" s="204"/>
    </row>
    <row r="1652" spans="1:16" ht="19.5" customHeight="1" x14ac:dyDescent="0.15">
      <c r="A1652" s="276"/>
      <c r="B1652" s="123"/>
      <c r="C1652" s="124"/>
      <c r="D1652" s="277"/>
      <c r="E1652" s="276"/>
      <c r="F1652" s="123"/>
      <c r="G1652" s="276"/>
      <c r="H1652" s="123"/>
      <c r="I1652" s="277"/>
      <c r="J1652" s="277"/>
      <c r="K1652" s="277"/>
      <c r="L1652" s="230"/>
      <c r="M1652" s="205"/>
    </row>
    <row r="1653" spans="1:16" ht="19.5" customHeight="1" x14ac:dyDescent="0.15">
      <c r="A1653" s="558" t="s">
        <v>18</v>
      </c>
      <c r="B1653" s="558"/>
      <c r="C1653" s="558"/>
      <c r="D1653" s="558"/>
      <c r="E1653" s="558"/>
      <c r="F1653" s="558"/>
      <c r="G1653" s="560" t="s">
        <v>19</v>
      </c>
      <c r="H1653" s="560"/>
      <c r="I1653" s="128"/>
      <c r="J1653" s="128"/>
      <c r="K1653" s="128"/>
      <c r="L1653" s="550" t="s">
        <v>20</v>
      </c>
      <c r="M1653" s="550"/>
    </row>
    <row r="1654" spans="1:16" ht="19.5" customHeight="1" x14ac:dyDescent="0.15">
      <c r="A1654" s="71"/>
      <c r="B1654" s="83"/>
      <c r="C1654" s="84"/>
      <c r="D1654" s="279"/>
      <c r="E1654" s="122"/>
      <c r="F1654" s="130"/>
      <c r="G1654" s="131"/>
      <c r="H1654" s="130"/>
      <c r="I1654" s="82"/>
      <c r="J1654" s="82"/>
      <c r="K1654" s="200"/>
      <c r="L1654" s="231"/>
      <c r="M1654" s="130"/>
    </row>
    <row r="1655" spans="1:16" ht="19.5" customHeight="1" x14ac:dyDescent="0.15">
      <c r="A1655" s="558" t="s">
        <v>35</v>
      </c>
      <c r="B1655" s="558"/>
      <c r="C1655" s="558"/>
      <c r="D1655" s="558"/>
      <c r="E1655" s="558"/>
      <c r="F1655" s="558"/>
      <c r="G1655" s="559" t="s">
        <v>36</v>
      </c>
      <c r="H1655" s="559"/>
      <c r="I1655" s="279"/>
      <c r="J1655" s="279"/>
      <c r="K1655" s="82"/>
      <c r="L1655" s="559" t="s">
        <v>37</v>
      </c>
      <c r="M1655" s="559"/>
    </row>
    <row r="1656" spans="1:16" ht="19.5" customHeight="1" x14ac:dyDescent="0.15">
      <c r="A1656" s="558" t="s">
        <v>38</v>
      </c>
      <c r="B1656" s="558"/>
      <c r="C1656" s="558"/>
      <c r="D1656" s="558"/>
      <c r="E1656" s="558"/>
      <c r="F1656" s="558"/>
      <c r="G1656" s="550" t="s">
        <v>39</v>
      </c>
      <c r="H1656" s="550"/>
      <c r="I1656" s="278"/>
      <c r="J1656" s="278"/>
      <c r="K1656" s="82"/>
      <c r="L1656" s="550" t="s">
        <v>40</v>
      </c>
      <c r="M1656" s="550"/>
    </row>
    <row r="1657" spans="1:16" s="88" customFormat="1" ht="19.5" customHeight="1" x14ac:dyDescent="0.15">
      <c r="A1657" s="264"/>
      <c r="B1657" s="192"/>
      <c r="C1657" s="192"/>
      <c r="D1657" s="192"/>
      <c r="E1657" s="192"/>
      <c r="F1657" s="192"/>
      <c r="G1657" s="192"/>
      <c r="H1657" s="296"/>
      <c r="I1657" s="192"/>
      <c r="J1657" s="192"/>
      <c r="K1657" s="192"/>
      <c r="L1657" s="192"/>
      <c r="M1657" s="296"/>
    </row>
    <row r="1658" spans="1:16" s="74" customFormat="1" ht="19.5" customHeight="1" x14ac:dyDescent="0.15">
      <c r="A1658" s="264"/>
      <c r="B1658" s="192"/>
      <c r="C1658" s="192"/>
      <c r="D1658" s="192"/>
      <c r="E1658" s="192"/>
      <c r="F1658" s="192"/>
      <c r="G1658" s="192"/>
      <c r="H1658" s="296"/>
      <c r="I1658" s="192"/>
      <c r="J1658" s="192"/>
      <c r="K1658" s="192"/>
      <c r="L1658" s="192"/>
      <c r="M1658" s="296"/>
    </row>
    <row r="1659" spans="1:16" s="93" customFormat="1" ht="19.5" customHeight="1" x14ac:dyDescent="0.15">
      <c r="A1659" s="557" t="s">
        <v>14</v>
      </c>
      <c r="B1659" s="557"/>
      <c r="C1659" s="557"/>
      <c r="D1659" s="557"/>
      <c r="E1659" s="557"/>
      <c r="F1659" s="194"/>
      <c r="G1659" s="196"/>
      <c r="H1659" s="291"/>
      <c r="I1659" s="196"/>
      <c r="J1659" s="196"/>
      <c r="K1659" s="198"/>
      <c r="L1659" s="196"/>
      <c r="M1659" s="215"/>
    </row>
    <row r="1660" spans="1:16" s="74" customFormat="1" ht="19.5" customHeight="1" x14ac:dyDescent="0.15">
      <c r="A1660" s="254" t="s">
        <v>593</v>
      </c>
      <c r="B1660" s="254"/>
      <c r="C1660" s="255"/>
      <c r="D1660" s="256"/>
      <c r="E1660" s="218" t="s">
        <v>146</v>
      </c>
      <c r="F1660" s="254"/>
      <c r="G1660" s="256" t="s">
        <v>50</v>
      </c>
      <c r="H1660" s="295" t="s">
        <v>147</v>
      </c>
      <c r="I1660" s="248" t="s">
        <v>142</v>
      </c>
      <c r="J1660" s="254"/>
      <c r="K1660" s="249"/>
      <c r="L1660" s="260"/>
      <c r="M1660" s="301" t="s">
        <v>143</v>
      </c>
      <c r="P1660" s="97"/>
    </row>
    <row r="1661" spans="1:16" s="74" customFormat="1" ht="19.5" customHeight="1" x14ac:dyDescent="0.15">
      <c r="A1661" s="193"/>
      <c r="B1661" s="194"/>
      <c r="C1661" s="195"/>
      <c r="D1661" s="196"/>
      <c r="E1661" s="197"/>
      <c r="F1661" s="197"/>
      <c r="G1661" s="196"/>
      <c r="H1661" s="283"/>
      <c r="I1661" s="197"/>
      <c r="J1661" s="197"/>
      <c r="K1661" s="198"/>
      <c r="L1661" s="197"/>
      <c r="M1661" s="215"/>
      <c r="P1661" s="97"/>
    </row>
    <row r="1662" spans="1:16" s="74" customFormat="1" ht="19.5" customHeight="1" thickBot="1" x14ac:dyDescent="0.3">
      <c r="A1662" s="33" t="s">
        <v>2</v>
      </c>
      <c r="B1662" s="9" t="s">
        <v>3</v>
      </c>
      <c r="C1662" s="85" t="s">
        <v>4</v>
      </c>
      <c r="D1662" s="9" t="s">
        <v>5</v>
      </c>
      <c r="E1662" s="9" t="s">
        <v>6</v>
      </c>
      <c r="F1662" s="9" t="s">
        <v>7</v>
      </c>
      <c r="G1662" s="9" t="s">
        <v>8</v>
      </c>
      <c r="H1662" s="9" t="s">
        <v>9</v>
      </c>
      <c r="I1662" s="9" t="s">
        <v>22</v>
      </c>
      <c r="J1662" s="9" t="s">
        <v>10</v>
      </c>
      <c r="K1662" s="9" t="s">
        <v>11</v>
      </c>
      <c r="L1662" s="222" t="s">
        <v>12</v>
      </c>
      <c r="M1662" s="9" t="s">
        <v>13</v>
      </c>
      <c r="P1662" s="97"/>
    </row>
    <row r="1663" spans="1:16" s="74" customFormat="1" ht="19.5" customHeight="1" x14ac:dyDescent="0.25">
      <c r="A1663" s="551" t="s">
        <v>23</v>
      </c>
      <c r="B1663" s="552"/>
      <c r="C1663" s="552"/>
      <c r="D1663" s="552"/>
      <c r="E1663" s="552"/>
      <c r="F1663" s="552"/>
      <c r="G1663" s="552"/>
      <c r="H1663" s="552"/>
      <c r="I1663" s="552"/>
      <c r="J1663" s="552"/>
      <c r="K1663" s="553"/>
      <c r="L1663" s="223">
        <f>SUM(L1664:L1664)</f>
        <v>0</v>
      </c>
      <c r="M1663" s="89"/>
      <c r="P1663" s="97"/>
    </row>
    <row r="1664" spans="1:16" s="74" customFormat="1" ht="19.5" customHeight="1" x14ac:dyDescent="0.25">
      <c r="A1664" s="157"/>
      <c r="B1664" s="69"/>
      <c r="C1664" s="69"/>
      <c r="D1664" s="69"/>
      <c r="E1664" s="69"/>
      <c r="F1664" s="69"/>
      <c r="G1664" s="69"/>
      <c r="H1664" s="69"/>
      <c r="I1664" s="90"/>
      <c r="J1664" s="90"/>
      <c r="K1664" s="69"/>
      <c r="L1664" s="225"/>
      <c r="M1664" s="69"/>
      <c r="P1664" s="97"/>
    </row>
    <row r="1665" spans="1:16" s="74" customFormat="1" ht="19.5" customHeight="1" thickBot="1" x14ac:dyDescent="0.3">
      <c r="A1665" s="551" t="s">
        <v>24</v>
      </c>
      <c r="B1665" s="552"/>
      <c r="C1665" s="552"/>
      <c r="D1665" s="552"/>
      <c r="E1665" s="552"/>
      <c r="F1665" s="552"/>
      <c r="G1665" s="552"/>
      <c r="H1665" s="552"/>
      <c r="I1665" s="552"/>
      <c r="J1665" s="552"/>
      <c r="K1665" s="553"/>
      <c r="L1665" s="226">
        <f>L1666</f>
        <v>0</v>
      </c>
      <c r="M1665" s="96"/>
      <c r="P1665" s="97"/>
    </row>
    <row r="1666" spans="1:16" s="74" customFormat="1" ht="19.5" customHeight="1" x14ac:dyDescent="0.25">
      <c r="A1666" s="69"/>
      <c r="B1666" s="99"/>
      <c r="C1666" s="100"/>
      <c r="D1666" s="142"/>
      <c r="E1666" s="102"/>
      <c r="F1666" s="103"/>
      <c r="G1666" s="143"/>
      <c r="H1666" s="96"/>
      <c r="I1666" s="105"/>
      <c r="J1666" s="105"/>
      <c r="K1666" s="108"/>
      <c r="L1666" s="228"/>
      <c r="M1666" s="103"/>
      <c r="P1666" s="97"/>
    </row>
    <row r="1667" spans="1:16" s="74" customFormat="1" ht="19.5" customHeight="1" thickBot="1" x14ac:dyDescent="0.3">
      <c r="A1667" s="551" t="s">
        <v>25</v>
      </c>
      <c r="B1667" s="552"/>
      <c r="C1667" s="552"/>
      <c r="D1667" s="552"/>
      <c r="E1667" s="552"/>
      <c r="F1667" s="552"/>
      <c r="G1667" s="552"/>
      <c r="H1667" s="552"/>
      <c r="I1667" s="552"/>
      <c r="J1667" s="552"/>
      <c r="K1667" s="553"/>
      <c r="L1667" s="226">
        <f>L1668</f>
        <v>0</v>
      </c>
      <c r="M1667" s="96"/>
      <c r="P1667" s="97"/>
    </row>
    <row r="1668" spans="1:16" s="74" customFormat="1" ht="19.5" customHeight="1" x14ac:dyDescent="0.25">
      <c r="A1668" s="69"/>
      <c r="B1668" s="99"/>
      <c r="C1668" s="100"/>
      <c r="D1668" s="142"/>
      <c r="E1668" s="102"/>
      <c r="F1668" s="103"/>
      <c r="G1668" s="143"/>
      <c r="H1668" s="96"/>
      <c r="I1668" s="105"/>
      <c r="J1668" s="105"/>
      <c r="K1668" s="108"/>
      <c r="L1668" s="228"/>
      <c r="M1668" s="103"/>
      <c r="P1668" s="97"/>
    </row>
    <row r="1669" spans="1:16" s="74" customFormat="1" ht="19.5" customHeight="1" thickBot="1" x14ac:dyDescent="0.3">
      <c r="A1669" s="551" t="s">
        <v>42</v>
      </c>
      <c r="B1669" s="552"/>
      <c r="C1669" s="552"/>
      <c r="D1669" s="552"/>
      <c r="E1669" s="552"/>
      <c r="F1669" s="552"/>
      <c r="G1669" s="552"/>
      <c r="H1669" s="552"/>
      <c r="I1669" s="552"/>
      <c r="J1669" s="552"/>
      <c r="K1669" s="553"/>
      <c r="L1669" s="226">
        <f>L1670+L1671</f>
        <v>0</v>
      </c>
      <c r="M1669" s="96"/>
    </row>
    <row r="1670" spans="1:16" s="74" customFormat="1" ht="19.5" customHeight="1" x14ac:dyDescent="0.25">
      <c r="A1670" s="146"/>
      <c r="B1670" s="99"/>
      <c r="C1670" s="100"/>
      <c r="D1670" s="142"/>
      <c r="E1670" s="102"/>
      <c r="F1670" s="103"/>
      <c r="G1670" s="143"/>
      <c r="H1670" s="96"/>
      <c r="I1670" s="105"/>
      <c r="J1670" s="105"/>
      <c r="K1670" s="108"/>
      <c r="L1670" s="247"/>
      <c r="M1670" s="103"/>
    </row>
    <row r="1671" spans="1:16" s="82" customFormat="1" ht="19.5" customHeight="1" x14ac:dyDescent="0.25">
      <c r="A1671" s="146"/>
      <c r="B1671" s="99"/>
      <c r="C1671" s="100"/>
      <c r="D1671" s="142"/>
      <c r="E1671" s="102"/>
      <c r="F1671" s="103"/>
      <c r="G1671" s="143"/>
      <c r="H1671" s="96"/>
      <c r="I1671" s="105"/>
      <c r="J1671" s="105"/>
      <c r="K1671" s="108"/>
      <c r="L1671" s="247"/>
      <c r="M1671" s="103"/>
    </row>
    <row r="1672" spans="1:16" s="82" customFormat="1" ht="19.5" customHeight="1" thickBot="1" x14ac:dyDescent="0.3">
      <c r="A1672" s="551" t="s">
        <v>27</v>
      </c>
      <c r="B1672" s="552"/>
      <c r="C1672" s="552"/>
      <c r="D1672" s="552"/>
      <c r="E1672" s="552"/>
      <c r="F1672" s="552"/>
      <c r="G1672" s="552"/>
      <c r="H1672" s="552"/>
      <c r="I1672" s="552"/>
      <c r="J1672" s="552"/>
      <c r="K1672" s="553"/>
      <c r="L1672" s="226">
        <f>L1673</f>
        <v>0</v>
      </c>
      <c r="M1672" s="96"/>
    </row>
    <row r="1673" spans="1:16" s="82" customFormat="1" ht="19.5" customHeight="1" x14ac:dyDescent="0.25">
      <c r="A1673" s="146"/>
      <c r="B1673" s="99"/>
      <c r="C1673" s="100"/>
      <c r="D1673" s="142"/>
      <c r="E1673" s="102"/>
      <c r="F1673" s="103"/>
      <c r="G1673" s="143"/>
      <c r="H1673" s="96"/>
      <c r="I1673" s="105"/>
      <c r="J1673" s="105"/>
      <c r="K1673" s="108"/>
      <c r="L1673" s="247"/>
      <c r="M1673" s="103"/>
    </row>
    <row r="1674" spans="1:16" s="82" customFormat="1" ht="19.5" customHeight="1" thickBot="1" x14ac:dyDescent="0.3">
      <c r="A1674" s="116" t="s">
        <v>34</v>
      </c>
      <c r="B1674" s="113"/>
      <c r="C1674" s="114"/>
      <c r="D1674" s="115"/>
      <c r="E1674" s="116"/>
      <c r="F1674" s="117"/>
      <c r="G1674" s="118"/>
      <c r="H1674" s="117"/>
      <c r="I1674" s="119"/>
      <c r="J1674" s="119"/>
      <c r="K1674" s="119"/>
      <c r="L1674" s="229">
        <f>L1663+L1665+L1667+L1669+L1672</f>
        <v>0</v>
      </c>
      <c r="M1674" s="204"/>
    </row>
    <row r="1675" spans="1:16" ht="19.5" customHeight="1" x14ac:dyDescent="0.15">
      <c r="A1675" s="276"/>
      <c r="B1675" s="123"/>
      <c r="C1675" s="124"/>
      <c r="D1675" s="277"/>
      <c r="E1675" s="276"/>
      <c r="F1675" s="123"/>
      <c r="G1675" s="276"/>
      <c r="H1675" s="123"/>
      <c r="I1675" s="277"/>
      <c r="J1675" s="277"/>
      <c r="K1675" s="277"/>
      <c r="L1675" s="230"/>
      <c r="M1675" s="205"/>
    </row>
    <row r="1676" spans="1:16" ht="19.5" customHeight="1" x14ac:dyDescent="0.15">
      <c r="A1676" s="558" t="s">
        <v>18</v>
      </c>
      <c r="B1676" s="558"/>
      <c r="C1676" s="558"/>
      <c r="D1676" s="558"/>
      <c r="E1676" s="558"/>
      <c r="F1676" s="558"/>
      <c r="G1676" s="560" t="s">
        <v>19</v>
      </c>
      <c r="H1676" s="560"/>
      <c r="I1676" s="128"/>
      <c r="J1676" s="128"/>
      <c r="K1676" s="128"/>
      <c r="L1676" s="550" t="s">
        <v>20</v>
      </c>
      <c r="M1676" s="550"/>
    </row>
    <row r="1677" spans="1:16" ht="19.5" customHeight="1" x14ac:dyDescent="0.15">
      <c r="A1677" s="71"/>
      <c r="B1677" s="83"/>
      <c r="C1677" s="84"/>
      <c r="D1677" s="279"/>
      <c r="E1677" s="122"/>
      <c r="F1677" s="130"/>
      <c r="G1677" s="131"/>
      <c r="H1677" s="130"/>
      <c r="I1677" s="82"/>
      <c r="J1677" s="82"/>
      <c r="K1677" s="200"/>
      <c r="L1677" s="231"/>
      <c r="M1677" s="130"/>
    </row>
    <row r="1678" spans="1:16" ht="19.5" customHeight="1" x14ac:dyDescent="0.15">
      <c r="A1678" s="558" t="s">
        <v>35</v>
      </c>
      <c r="B1678" s="558"/>
      <c r="C1678" s="558"/>
      <c r="D1678" s="558"/>
      <c r="E1678" s="558"/>
      <c r="F1678" s="558"/>
      <c r="G1678" s="559" t="s">
        <v>36</v>
      </c>
      <c r="H1678" s="559"/>
      <c r="I1678" s="279"/>
      <c r="J1678" s="279"/>
      <c r="K1678" s="82"/>
      <c r="L1678" s="559" t="s">
        <v>37</v>
      </c>
      <c r="M1678" s="559"/>
    </row>
    <row r="1679" spans="1:16" ht="19.5" customHeight="1" x14ac:dyDescent="0.15">
      <c r="A1679" s="558" t="s">
        <v>38</v>
      </c>
      <c r="B1679" s="558"/>
      <c r="C1679" s="558"/>
      <c r="D1679" s="558"/>
      <c r="E1679" s="558"/>
      <c r="F1679" s="558"/>
      <c r="G1679" s="550" t="s">
        <v>39</v>
      </c>
      <c r="H1679" s="550"/>
      <c r="I1679" s="278"/>
      <c r="J1679" s="278"/>
      <c r="K1679" s="82"/>
      <c r="L1679" s="550" t="s">
        <v>40</v>
      </c>
      <c r="M1679" s="550"/>
    </row>
    <row r="1680" spans="1:16" s="88" customFormat="1" ht="19.5" customHeight="1" x14ac:dyDescent="0.15">
      <c r="A1680" s="264"/>
      <c r="B1680" s="192"/>
      <c r="C1680" s="192"/>
      <c r="D1680" s="192"/>
      <c r="E1680" s="192"/>
      <c r="F1680" s="192"/>
      <c r="G1680" s="192"/>
      <c r="H1680" s="296"/>
      <c r="I1680" s="192"/>
      <c r="J1680" s="192"/>
      <c r="K1680" s="192"/>
      <c r="L1680" s="192"/>
      <c r="M1680" s="296"/>
    </row>
    <row r="1681" spans="1:16" s="74" customFormat="1" ht="19.5" customHeight="1" x14ac:dyDescent="0.15">
      <c r="A1681" s="264"/>
      <c r="B1681" s="192"/>
      <c r="C1681" s="192"/>
      <c r="D1681" s="192"/>
      <c r="E1681" s="192"/>
      <c r="F1681" s="192"/>
      <c r="G1681" s="192"/>
      <c r="H1681" s="296"/>
      <c r="I1681" s="192"/>
      <c r="J1681" s="192"/>
      <c r="K1681" s="192"/>
      <c r="L1681" s="192"/>
      <c r="M1681" s="296"/>
    </row>
    <row r="1682" spans="1:16" s="93" customFormat="1" ht="19.5" customHeight="1" x14ac:dyDescent="0.15">
      <c r="A1682" s="557" t="s">
        <v>14</v>
      </c>
      <c r="B1682" s="557"/>
      <c r="C1682" s="557"/>
      <c r="D1682" s="557"/>
      <c r="E1682" s="557"/>
      <c r="F1682" s="194"/>
      <c r="G1682" s="196"/>
      <c r="H1682" s="291"/>
      <c r="I1682" s="196"/>
      <c r="J1682" s="196"/>
      <c r="K1682" s="198"/>
      <c r="L1682" s="196"/>
      <c r="M1682" s="215"/>
    </row>
    <row r="1683" spans="1:16" s="74" customFormat="1" ht="19.5" customHeight="1" x14ac:dyDescent="0.15">
      <c r="A1683" s="254" t="s">
        <v>667</v>
      </c>
      <c r="B1683" s="254"/>
      <c r="C1683" s="255"/>
      <c r="D1683" s="256"/>
      <c r="E1683" s="218" t="s">
        <v>654</v>
      </c>
      <c r="F1683" s="254"/>
      <c r="G1683" s="256" t="s">
        <v>197</v>
      </c>
      <c r="H1683" s="295"/>
      <c r="I1683" s="248" t="s">
        <v>267</v>
      </c>
      <c r="J1683" s="254"/>
      <c r="K1683" s="249"/>
      <c r="L1683" s="260"/>
      <c r="M1683" s="301" t="s">
        <v>268</v>
      </c>
      <c r="P1683" s="97"/>
    </row>
    <row r="1684" spans="1:16" s="74" customFormat="1" ht="6" customHeight="1" x14ac:dyDescent="0.15">
      <c r="A1684" s="193"/>
      <c r="B1684" s="194"/>
      <c r="C1684" s="195"/>
      <c r="D1684" s="196"/>
      <c r="E1684" s="197"/>
      <c r="F1684" s="197"/>
      <c r="G1684" s="196"/>
      <c r="H1684" s="283"/>
      <c r="I1684" s="197"/>
      <c r="J1684" s="197"/>
      <c r="K1684" s="198"/>
      <c r="L1684" s="197"/>
      <c r="M1684" s="215"/>
      <c r="P1684" s="97"/>
    </row>
    <row r="1685" spans="1:16" s="74" customFormat="1" ht="35.25" customHeight="1" x14ac:dyDescent="0.25">
      <c r="A1685" s="33" t="s">
        <v>2</v>
      </c>
      <c r="B1685" s="9" t="s">
        <v>3</v>
      </c>
      <c r="C1685" s="85" t="s">
        <v>4</v>
      </c>
      <c r="D1685" s="9" t="s">
        <v>5</v>
      </c>
      <c r="E1685" s="9" t="s">
        <v>6</v>
      </c>
      <c r="F1685" s="9" t="s">
        <v>7</v>
      </c>
      <c r="G1685" s="9" t="s">
        <v>8</v>
      </c>
      <c r="H1685" s="9" t="s">
        <v>9</v>
      </c>
      <c r="I1685" s="9" t="s">
        <v>22</v>
      </c>
      <c r="J1685" s="9" t="s">
        <v>10</v>
      </c>
      <c r="K1685" s="9" t="s">
        <v>11</v>
      </c>
      <c r="L1685" s="222" t="s">
        <v>12</v>
      </c>
      <c r="M1685" s="9" t="s">
        <v>13</v>
      </c>
      <c r="P1685" s="97"/>
    </row>
    <row r="1686" spans="1:16" s="74" customFormat="1" ht="19.5" hidden="1" customHeight="1" thickBot="1" x14ac:dyDescent="0.3">
      <c r="A1686" s="551" t="s">
        <v>60</v>
      </c>
      <c r="B1686" s="552"/>
      <c r="C1686" s="552"/>
      <c r="D1686" s="552"/>
      <c r="E1686" s="552"/>
      <c r="F1686" s="552"/>
      <c r="G1686" s="552"/>
      <c r="H1686" s="552"/>
      <c r="I1686" s="552"/>
      <c r="J1686" s="552"/>
      <c r="K1686" s="553"/>
      <c r="L1686" s="335">
        <f>SUM(L1687:L1693)</f>
        <v>7116.3700000000008</v>
      </c>
      <c r="M1686" s="96"/>
      <c r="P1686" s="97"/>
    </row>
    <row r="1687" spans="1:16" s="74" customFormat="1" ht="19.5" hidden="1" customHeight="1" x14ac:dyDescent="0.25">
      <c r="A1687" s="69" t="s">
        <v>720</v>
      </c>
      <c r="B1687" s="99">
        <v>3</v>
      </c>
      <c r="C1687" s="100">
        <v>1</v>
      </c>
      <c r="D1687" s="142">
        <v>28</v>
      </c>
      <c r="E1687" s="102"/>
      <c r="F1687" s="103" t="s">
        <v>680</v>
      </c>
      <c r="G1687" s="143" t="s">
        <v>761</v>
      </c>
      <c r="H1687" s="96" t="s">
        <v>757</v>
      </c>
      <c r="I1687" s="105">
        <v>43472</v>
      </c>
      <c r="J1687" s="105">
        <v>43472</v>
      </c>
      <c r="K1687" s="108" t="s">
        <v>762</v>
      </c>
      <c r="L1687" s="247">
        <v>1989.17</v>
      </c>
      <c r="M1687" s="103" t="s">
        <v>145</v>
      </c>
      <c r="P1687" s="97"/>
    </row>
    <row r="1688" spans="1:16" s="82" customFormat="1" ht="19.5" hidden="1" customHeight="1" x14ac:dyDescent="0.25">
      <c r="A1688" s="69" t="s">
        <v>720</v>
      </c>
      <c r="B1688" s="99">
        <v>3</v>
      </c>
      <c r="C1688" s="100">
        <v>1</v>
      </c>
      <c r="D1688" s="152">
        <v>29</v>
      </c>
      <c r="E1688" s="108"/>
      <c r="F1688" s="103" t="s">
        <v>680</v>
      </c>
      <c r="G1688" s="144" t="s">
        <v>763</v>
      </c>
      <c r="H1688" s="103" t="s">
        <v>757</v>
      </c>
      <c r="I1688" s="145">
        <v>43480</v>
      </c>
      <c r="J1688" s="145">
        <v>43480</v>
      </c>
      <c r="K1688" s="108" t="s">
        <v>764</v>
      </c>
      <c r="L1688" s="247">
        <v>185.6</v>
      </c>
      <c r="M1688" s="103" t="s">
        <v>145</v>
      </c>
    </row>
    <row r="1689" spans="1:16" s="82" customFormat="1" ht="27" hidden="1" customHeight="1" x14ac:dyDescent="0.25">
      <c r="A1689" s="69" t="s">
        <v>720</v>
      </c>
      <c r="B1689" s="99">
        <v>3</v>
      </c>
      <c r="C1689" s="100"/>
      <c r="D1689" s="152"/>
      <c r="E1689" s="108"/>
      <c r="F1689" s="103" t="s">
        <v>684</v>
      </c>
      <c r="G1689" s="144" t="s">
        <v>825</v>
      </c>
      <c r="H1689" s="103" t="s">
        <v>757</v>
      </c>
      <c r="I1689" s="145">
        <v>43472</v>
      </c>
      <c r="J1689" s="145">
        <v>43472</v>
      </c>
      <c r="K1689" s="108" t="s">
        <v>826</v>
      </c>
      <c r="L1689" s="247">
        <v>510.4</v>
      </c>
      <c r="M1689" s="103" t="s">
        <v>145</v>
      </c>
    </row>
    <row r="1690" spans="1:16" s="82" customFormat="1" ht="19.5" hidden="1" customHeight="1" x14ac:dyDescent="0.25">
      <c r="A1690" s="69" t="s">
        <v>720</v>
      </c>
      <c r="B1690" s="99">
        <v>3</v>
      </c>
      <c r="C1690" s="100">
        <v>22</v>
      </c>
      <c r="D1690" s="152">
        <v>179</v>
      </c>
      <c r="E1690" s="108"/>
      <c r="F1690" s="103" t="s">
        <v>680</v>
      </c>
      <c r="G1690" s="144" t="s">
        <v>940</v>
      </c>
      <c r="H1690" s="103" t="s">
        <v>757</v>
      </c>
      <c r="I1690" s="145">
        <v>43531</v>
      </c>
      <c r="J1690" s="145">
        <v>43531</v>
      </c>
      <c r="K1690" s="108" t="s">
        <v>941</v>
      </c>
      <c r="L1690" s="247">
        <v>1832.8</v>
      </c>
      <c r="M1690" s="103" t="s">
        <v>145</v>
      </c>
    </row>
    <row r="1691" spans="1:16" s="82" customFormat="1" ht="19.5" hidden="1" customHeight="1" x14ac:dyDescent="0.25">
      <c r="A1691" s="69" t="s">
        <v>720</v>
      </c>
      <c r="B1691" s="99">
        <v>3</v>
      </c>
      <c r="C1691" s="100">
        <v>22</v>
      </c>
      <c r="D1691" s="152">
        <v>180</v>
      </c>
      <c r="E1691" s="108"/>
      <c r="F1691" s="103" t="s">
        <v>680</v>
      </c>
      <c r="G1691" s="144" t="s">
        <v>942</v>
      </c>
      <c r="H1691" s="103" t="s">
        <v>757</v>
      </c>
      <c r="I1691" s="145">
        <v>43531</v>
      </c>
      <c r="J1691" s="145">
        <v>43531</v>
      </c>
      <c r="K1691" s="108" t="s">
        <v>943</v>
      </c>
      <c r="L1691" s="247">
        <v>1032.4000000000001</v>
      </c>
      <c r="M1691" s="103" t="s">
        <v>145</v>
      </c>
    </row>
    <row r="1692" spans="1:16" s="82" customFormat="1" ht="26.25" hidden="1" customHeight="1" x14ac:dyDescent="0.25">
      <c r="A1692" s="69" t="s">
        <v>720</v>
      </c>
      <c r="B1692" s="99">
        <v>3</v>
      </c>
      <c r="C1692" s="100">
        <v>22</v>
      </c>
      <c r="D1692" s="152">
        <v>181</v>
      </c>
      <c r="E1692" s="108"/>
      <c r="F1692" s="103" t="s">
        <v>684</v>
      </c>
      <c r="G1692" s="144" t="s">
        <v>944</v>
      </c>
      <c r="H1692" s="103" t="s">
        <v>757</v>
      </c>
      <c r="I1692" s="145">
        <v>43531</v>
      </c>
      <c r="J1692" s="145">
        <v>43531</v>
      </c>
      <c r="K1692" s="108" t="s">
        <v>945</v>
      </c>
      <c r="L1692" s="247">
        <v>1566</v>
      </c>
      <c r="M1692" s="103" t="s">
        <v>145</v>
      </c>
    </row>
    <row r="1693" spans="1:16" s="82" customFormat="1" ht="19.5" hidden="1" customHeight="1" x14ac:dyDescent="0.25">
      <c r="A1693" s="69"/>
      <c r="B1693" s="99"/>
      <c r="C1693" s="100"/>
      <c r="D1693" s="152"/>
      <c r="E1693" s="108"/>
      <c r="F1693" s="103"/>
      <c r="G1693" s="144"/>
      <c r="H1693" s="103"/>
      <c r="I1693" s="145"/>
      <c r="J1693" s="145"/>
      <c r="K1693" s="108"/>
      <c r="L1693" s="247"/>
      <c r="M1693" s="103"/>
    </row>
    <row r="1694" spans="1:16" s="74" customFormat="1" ht="19.5" customHeight="1" thickBot="1" x14ac:dyDescent="0.3">
      <c r="A1694" s="551" t="s">
        <v>640</v>
      </c>
      <c r="B1694" s="552"/>
      <c r="C1694" s="552"/>
      <c r="D1694" s="552"/>
      <c r="E1694" s="552"/>
      <c r="F1694" s="552"/>
      <c r="G1694" s="552"/>
      <c r="H1694" s="552"/>
      <c r="I1694" s="552"/>
      <c r="J1694" s="552"/>
      <c r="K1694" s="553"/>
      <c r="L1694" s="314">
        <f>SUM(L1695:L1700)</f>
        <v>8602.91</v>
      </c>
      <c r="M1694" s="96"/>
      <c r="P1694" s="97"/>
    </row>
    <row r="1695" spans="1:16" s="82" customFormat="1" ht="41.25" customHeight="1" x14ac:dyDescent="0.25">
      <c r="A1695" s="146" t="s">
        <v>1208</v>
      </c>
      <c r="B1695" s="99">
        <v>6</v>
      </c>
      <c r="C1695" s="100">
        <v>8</v>
      </c>
      <c r="D1695" s="152" t="s">
        <v>1529</v>
      </c>
      <c r="E1695" s="108"/>
      <c r="F1695" s="103" t="s">
        <v>680</v>
      </c>
      <c r="G1695" s="144" t="s">
        <v>1541</v>
      </c>
      <c r="H1695" s="103" t="s">
        <v>1537</v>
      </c>
      <c r="I1695" s="145">
        <v>43591</v>
      </c>
      <c r="J1695" s="145">
        <v>43591</v>
      </c>
      <c r="K1695" s="108" t="s">
        <v>1542</v>
      </c>
      <c r="L1695" s="247">
        <v>1328.2</v>
      </c>
      <c r="M1695" s="103" t="s">
        <v>1127</v>
      </c>
      <c r="N1695" s="483"/>
    </row>
    <row r="1696" spans="1:16" s="82" customFormat="1" ht="41.25" customHeight="1" x14ac:dyDescent="0.25">
      <c r="A1696" s="146" t="s">
        <v>1208</v>
      </c>
      <c r="B1696" s="99">
        <v>6</v>
      </c>
      <c r="C1696" s="100">
        <v>8</v>
      </c>
      <c r="D1696" s="152" t="s">
        <v>1529</v>
      </c>
      <c r="E1696" s="108"/>
      <c r="F1696" s="103" t="s">
        <v>680</v>
      </c>
      <c r="G1696" s="144" t="s">
        <v>1543</v>
      </c>
      <c r="H1696" s="103" t="s">
        <v>1537</v>
      </c>
      <c r="I1696" s="145">
        <v>43593</v>
      </c>
      <c r="J1696" s="145">
        <v>43593</v>
      </c>
      <c r="K1696" s="108" t="s">
        <v>1544</v>
      </c>
      <c r="L1696" s="247">
        <v>1985.11</v>
      </c>
      <c r="M1696" s="103" t="s">
        <v>1127</v>
      </c>
      <c r="N1696" s="483"/>
    </row>
    <row r="1697" spans="1:16" s="74" customFormat="1" ht="19.5" customHeight="1" x14ac:dyDescent="0.25">
      <c r="A1697" s="69" t="s">
        <v>1208</v>
      </c>
      <c r="B1697" s="99">
        <v>6</v>
      </c>
      <c r="C1697" s="100">
        <v>7</v>
      </c>
      <c r="D1697" s="142" t="s">
        <v>1595</v>
      </c>
      <c r="E1697" s="102"/>
      <c r="F1697" s="103" t="s">
        <v>684</v>
      </c>
      <c r="G1697" s="143" t="s">
        <v>1596</v>
      </c>
      <c r="H1697" s="96" t="s">
        <v>1537</v>
      </c>
      <c r="I1697" s="145">
        <v>43592</v>
      </c>
      <c r="J1697" s="145">
        <v>43592</v>
      </c>
      <c r="K1697" s="108" t="s">
        <v>1597</v>
      </c>
      <c r="L1697" s="247">
        <v>1392</v>
      </c>
      <c r="M1697" s="103" t="s">
        <v>1127</v>
      </c>
      <c r="N1697" s="510" t="s">
        <v>1679</v>
      </c>
      <c r="P1697" s="97"/>
    </row>
    <row r="1698" spans="1:16" s="82" customFormat="1" ht="38.25" customHeight="1" x14ac:dyDescent="0.25">
      <c r="A1698" s="69" t="s">
        <v>1208</v>
      </c>
      <c r="B1698" s="99">
        <v>6</v>
      </c>
      <c r="C1698" s="100">
        <v>8</v>
      </c>
      <c r="D1698" s="142" t="s">
        <v>1614</v>
      </c>
      <c r="E1698" s="108"/>
      <c r="F1698" s="103" t="s">
        <v>684</v>
      </c>
      <c r="G1698" s="144" t="s">
        <v>1615</v>
      </c>
      <c r="H1698" s="103" t="s">
        <v>1537</v>
      </c>
      <c r="I1698" s="145">
        <v>43592</v>
      </c>
      <c r="J1698" s="145">
        <v>43592</v>
      </c>
      <c r="K1698" s="108" t="s">
        <v>1616</v>
      </c>
      <c r="L1698" s="247">
        <v>2900</v>
      </c>
      <c r="M1698" s="103" t="s">
        <v>1127</v>
      </c>
      <c r="N1698" s="511" t="s">
        <v>1684</v>
      </c>
      <c r="O1698" s="482">
        <f>L1698+L1699+1925.6</f>
        <v>5707.2</v>
      </c>
    </row>
    <row r="1699" spans="1:16" s="82" customFormat="1" ht="48" customHeight="1" x14ac:dyDescent="0.25">
      <c r="A1699" s="69" t="s">
        <v>1208</v>
      </c>
      <c r="B1699" s="99">
        <v>6</v>
      </c>
      <c r="C1699" s="100">
        <v>8</v>
      </c>
      <c r="D1699" s="142" t="s">
        <v>1614</v>
      </c>
      <c r="E1699" s="108"/>
      <c r="F1699" s="103" t="s">
        <v>684</v>
      </c>
      <c r="G1699" s="144" t="s">
        <v>1617</v>
      </c>
      <c r="H1699" s="103" t="s">
        <v>1537</v>
      </c>
      <c r="I1699" s="145">
        <v>43591</v>
      </c>
      <c r="J1699" s="145">
        <v>43591</v>
      </c>
      <c r="K1699" s="108" t="s">
        <v>1618</v>
      </c>
      <c r="L1699" s="247">
        <v>881.6</v>
      </c>
      <c r="M1699" s="103" t="s">
        <v>1127</v>
      </c>
      <c r="N1699" s="511" t="s">
        <v>1685</v>
      </c>
    </row>
    <row r="1700" spans="1:16" s="93" customFormat="1" ht="31.5" customHeight="1" x14ac:dyDescent="0.25">
      <c r="A1700" s="69" t="s">
        <v>720</v>
      </c>
      <c r="B1700" s="69">
        <v>6</v>
      </c>
      <c r="C1700" s="69">
        <v>19</v>
      </c>
      <c r="D1700" s="69" t="s">
        <v>1644</v>
      </c>
      <c r="E1700" s="69"/>
      <c r="F1700" s="153" t="s">
        <v>684</v>
      </c>
      <c r="G1700" s="69" t="s">
        <v>1649</v>
      </c>
      <c r="H1700" s="69" t="s">
        <v>1648</v>
      </c>
      <c r="I1700" s="90">
        <v>43598</v>
      </c>
      <c r="J1700" s="90">
        <v>43598</v>
      </c>
      <c r="K1700" s="69">
        <v>1405</v>
      </c>
      <c r="L1700" s="225">
        <v>116</v>
      </c>
      <c r="M1700" s="69" t="s">
        <v>1127</v>
      </c>
      <c r="N1700" s="510" t="s">
        <v>1706</v>
      </c>
    </row>
    <row r="1701" spans="1:16" s="82" customFormat="1" ht="19.5" hidden="1" customHeight="1" x14ac:dyDescent="0.25">
      <c r="A1701" s="69"/>
      <c r="B1701" s="99"/>
      <c r="C1701" s="100"/>
      <c r="D1701" s="152"/>
      <c r="E1701" s="108"/>
      <c r="F1701" s="103"/>
      <c r="G1701" s="144"/>
      <c r="H1701" s="103"/>
      <c r="I1701" s="145"/>
      <c r="J1701" s="145"/>
      <c r="K1701" s="108"/>
      <c r="L1701" s="247"/>
      <c r="M1701" s="103"/>
    </row>
    <row r="1702" spans="1:16" s="74" customFormat="1" ht="19.5" hidden="1" customHeight="1" thickBot="1" x14ac:dyDescent="0.3">
      <c r="A1702" s="551"/>
      <c r="B1702" s="552"/>
      <c r="C1702" s="552"/>
      <c r="D1702" s="552"/>
      <c r="E1702" s="552"/>
      <c r="F1702" s="552"/>
      <c r="G1702" s="552"/>
      <c r="H1702" s="552"/>
      <c r="I1702" s="552"/>
      <c r="J1702" s="552"/>
      <c r="K1702" s="553"/>
      <c r="L1702" s="314">
        <f>SUM(L1703:L1709)</f>
        <v>0</v>
      </c>
      <c r="M1702" s="96"/>
      <c r="P1702" s="97"/>
    </row>
    <row r="1703" spans="1:16" s="74" customFormat="1" ht="19.5" hidden="1" customHeight="1" x14ac:dyDescent="0.25">
      <c r="A1703" s="69"/>
      <c r="B1703" s="99"/>
      <c r="C1703" s="100"/>
      <c r="D1703" s="142"/>
      <c r="E1703" s="102"/>
      <c r="F1703" s="103"/>
      <c r="G1703" s="143"/>
      <c r="H1703" s="96"/>
      <c r="I1703" s="105"/>
      <c r="J1703" s="105"/>
      <c r="K1703" s="108"/>
      <c r="L1703" s="247"/>
      <c r="M1703" s="103"/>
      <c r="P1703" s="97"/>
    </row>
    <row r="1704" spans="1:16" s="82" customFormat="1" ht="19.5" hidden="1" customHeight="1" x14ac:dyDescent="0.25">
      <c r="A1704" s="69"/>
      <c r="B1704" s="99"/>
      <c r="C1704" s="100"/>
      <c r="D1704" s="152"/>
      <c r="E1704" s="108"/>
      <c r="F1704" s="103"/>
      <c r="G1704" s="144"/>
      <c r="H1704" s="103"/>
      <c r="I1704" s="145"/>
      <c r="J1704" s="145"/>
      <c r="K1704" s="108"/>
      <c r="L1704" s="247"/>
      <c r="M1704" s="103"/>
    </row>
    <row r="1705" spans="1:16" s="82" customFormat="1" ht="19.5" hidden="1" customHeight="1" x14ac:dyDescent="0.25">
      <c r="A1705" s="69"/>
      <c r="B1705" s="99"/>
      <c r="C1705" s="100"/>
      <c r="D1705" s="152"/>
      <c r="E1705" s="108"/>
      <c r="F1705" s="103"/>
      <c r="G1705" s="144"/>
      <c r="H1705" s="103"/>
      <c r="I1705" s="145"/>
      <c r="J1705" s="145"/>
      <c r="K1705" s="108"/>
      <c r="L1705" s="247"/>
      <c r="M1705" s="103"/>
    </row>
    <row r="1706" spans="1:16" s="82" customFormat="1" ht="19.5" hidden="1" customHeight="1" x14ac:dyDescent="0.25">
      <c r="A1706" s="69"/>
      <c r="B1706" s="99"/>
      <c r="C1706" s="100"/>
      <c r="D1706" s="152"/>
      <c r="E1706" s="108"/>
      <c r="F1706" s="103"/>
      <c r="G1706" s="144"/>
      <c r="H1706" s="103"/>
      <c r="I1706" s="145"/>
      <c r="J1706" s="145"/>
      <c r="K1706" s="108"/>
      <c r="L1706" s="247"/>
      <c r="M1706" s="103"/>
    </row>
    <row r="1707" spans="1:16" s="82" customFormat="1" ht="19.5" hidden="1" customHeight="1" x14ac:dyDescent="0.25">
      <c r="A1707" s="69"/>
      <c r="B1707" s="99"/>
      <c r="C1707" s="100"/>
      <c r="D1707" s="152"/>
      <c r="E1707" s="108"/>
      <c r="F1707" s="103"/>
      <c r="G1707" s="144"/>
      <c r="H1707" s="103"/>
      <c r="I1707" s="145"/>
      <c r="J1707" s="145"/>
      <c r="K1707" s="108"/>
      <c r="L1707" s="247"/>
      <c r="M1707" s="103"/>
    </row>
    <row r="1708" spans="1:16" s="82" customFormat="1" ht="19.5" hidden="1" customHeight="1" x14ac:dyDescent="0.25">
      <c r="A1708" s="69"/>
      <c r="B1708" s="99"/>
      <c r="C1708" s="100"/>
      <c r="D1708" s="152"/>
      <c r="E1708" s="108"/>
      <c r="F1708" s="103"/>
      <c r="G1708" s="144"/>
      <c r="H1708" s="103"/>
      <c r="I1708" s="145"/>
      <c r="J1708" s="145"/>
      <c r="K1708" s="108"/>
      <c r="L1708" s="247"/>
      <c r="M1708" s="103"/>
    </row>
    <row r="1709" spans="1:16" s="82" customFormat="1" ht="19.5" hidden="1" customHeight="1" x14ac:dyDescent="0.25">
      <c r="A1709" s="69"/>
      <c r="B1709" s="99"/>
      <c r="C1709" s="100"/>
      <c r="D1709" s="152"/>
      <c r="E1709" s="108"/>
      <c r="F1709" s="103"/>
      <c r="G1709" s="144"/>
      <c r="H1709" s="103"/>
      <c r="I1709" s="145"/>
      <c r="J1709" s="145"/>
      <c r="K1709" s="108"/>
      <c r="L1709" s="247"/>
      <c r="M1709" s="103"/>
    </row>
    <row r="1710" spans="1:16" s="74" customFormat="1" ht="19.5" hidden="1" customHeight="1" thickBot="1" x14ac:dyDescent="0.3">
      <c r="A1710" s="551"/>
      <c r="B1710" s="552"/>
      <c r="C1710" s="552"/>
      <c r="D1710" s="552"/>
      <c r="E1710" s="552"/>
      <c r="F1710" s="552"/>
      <c r="G1710" s="552"/>
      <c r="H1710" s="552"/>
      <c r="I1710" s="552"/>
      <c r="J1710" s="552"/>
      <c r="K1710" s="553"/>
      <c r="L1710" s="314">
        <f>SUM(L1711:L1715)</f>
        <v>0</v>
      </c>
      <c r="M1710" s="96"/>
      <c r="P1710" s="97"/>
    </row>
    <row r="1711" spans="1:16" s="82" customFormat="1" ht="19.5" hidden="1" customHeight="1" x14ac:dyDescent="0.25">
      <c r="A1711" s="69"/>
      <c r="B1711" s="99"/>
      <c r="C1711" s="100"/>
      <c r="D1711" s="152"/>
      <c r="E1711" s="108"/>
      <c r="F1711" s="103"/>
      <c r="G1711" s="144"/>
      <c r="H1711" s="103"/>
      <c r="I1711" s="145"/>
      <c r="J1711" s="145"/>
      <c r="K1711" s="108"/>
      <c r="L1711" s="247"/>
      <c r="M1711" s="103"/>
    </row>
    <row r="1712" spans="1:16" s="82" customFormat="1" ht="19.5" hidden="1" customHeight="1" x14ac:dyDescent="0.25">
      <c r="A1712" s="69"/>
      <c r="B1712" s="99"/>
      <c r="C1712" s="100"/>
      <c r="D1712" s="152"/>
      <c r="E1712" s="108"/>
      <c r="F1712" s="103"/>
      <c r="G1712" s="144"/>
      <c r="H1712" s="103"/>
      <c r="I1712" s="145"/>
      <c r="J1712" s="145"/>
      <c r="K1712" s="108"/>
      <c r="L1712" s="247"/>
      <c r="M1712" s="103"/>
    </row>
    <row r="1713" spans="1:16" s="82" customFormat="1" ht="19.5" hidden="1" customHeight="1" x14ac:dyDescent="0.25">
      <c r="A1713" s="69"/>
      <c r="B1713" s="99"/>
      <c r="C1713" s="100"/>
      <c r="D1713" s="152"/>
      <c r="E1713" s="108"/>
      <c r="F1713" s="103"/>
      <c r="G1713" s="144"/>
      <c r="H1713" s="103"/>
      <c r="I1713" s="145"/>
      <c r="J1713" s="145"/>
      <c r="K1713" s="108"/>
      <c r="L1713" s="247"/>
      <c r="M1713" s="103"/>
    </row>
    <row r="1714" spans="1:16" s="82" customFormat="1" ht="19.5" hidden="1" customHeight="1" x14ac:dyDescent="0.25">
      <c r="A1714" s="69"/>
      <c r="B1714" s="99"/>
      <c r="C1714" s="100"/>
      <c r="D1714" s="152"/>
      <c r="E1714" s="108"/>
      <c r="F1714" s="103"/>
      <c r="G1714" s="144"/>
      <c r="H1714" s="103"/>
      <c r="I1714" s="145"/>
      <c r="J1714" s="145"/>
      <c r="K1714" s="108"/>
      <c r="L1714" s="247"/>
      <c r="M1714" s="103"/>
    </row>
    <row r="1715" spans="1:16" s="82" customFormat="1" ht="19.5" hidden="1" customHeight="1" x14ac:dyDescent="0.25">
      <c r="A1715" s="69"/>
      <c r="B1715" s="99"/>
      <c r="C1715" s="100"/>
      <c r="D1715" s="152"/>
      <c r="E1715" s="108"/>
      <c r="F1715" s="103"/>
      <c r="G1715" s="144"/>
      <c r="H1715" s="103"/>
      <c r="I1715" s="145"/>
      <c r="J1715" s="145"/>
      <c r="K1715" s="108"/>
      <c r="L1715" s="247"/>
      <c r="M1715" s="103"/>
    </row>
    <row r="1716" spans="1:16" s="74" customFormat="1" ht="19.5" hidden="1" customHeight="1" thickBot="1" x14ac:dyDescent="0.3">
      <c r="A1716" s="551"/>
      <c r="B1716" s="552"/>
      <c r="C1716" s="552"/>
      <c r="D1716" s="552"/>
      <c r="E1716" s="552"/>
      <c r="F1716" s="552"/>
      <c r="G1716" s="552"/>
      <c r="H1716" s="552"/>
      <c r="I1716" s="552"/>
      <c r="J1716" s="552"/>
      <c r="K1716" s="553"/>
      <c r="L1716" s="288">
        <f>SUM(L1717)</f>
        <v>0</v>
      </c>
      <c r="M1716" s="96"/>
      <c r="P1716" s="97"/>
    </row>
    <row r="1717" spans="1:16" s="263" customFormat="1" ht="19.5" hidden="1" customHeight="1" x14ac:dyDescent="0.25">
      <c r="A1717" s="69"/>
      <c r="B1717" s="151"/>
      <c r="C1717" s="152"/>
      <c r="D1717" s="152"/>
      <c r="E1717" s="153"/>
      <c r="F1717" s="69"/>
      <c r="G1717" s="157"/>
      <c r="H1717" s="69"/>
      <c r="I1717" s="154"/>
      <c r="J1717" s="154"/>
      <c r="K1717" s="153"/>
      <c r="L1717" s="247"/>
      <c r="M1717" s="69"/>
    </row>
    <row r="1718" spans="1:16" s="74" customFormat="1" ht="19.5" hidden="1" customHeight="1" thickBot="1" x14ac:dyDescent="0.3">
      <c r="A1718" s="551"/>
      <c r="B1718" s="552"/>
      <c r="C1718" s="552"/>
      <c r="D1718" s="552"/>
      <c r="E1718" s="552"/>
      <c r="F1718" s="552"/>
      <c r="G1718" s="552"/>
      <c r="H1718" s="552"/>
      <c r="I1718" s="552"/>
      <c r="J1718" s="552"/>
      <c r="K1718" s="553"/>
      <c r="L1718" s="288">
        <f>SUM(L1719)</f>
        <v>0</v>
      </c>
      <c r="M1718" s="96"/>
      <c r="P1718" s="97"/>
    </row>
    <row r="1719" spans="1:16" s="82" customFormat="1" ht="19.5" hidden="1" customHeight="1" x14ac:dyDescent="0.25">
      <c r="A1719" s="69"/>
      <c r="B1719" s="99"/>
      <c r="C1719" s="100"/>
      <c r="D1719" s="152"/>
      <c r="E1719" s="108"/>
      <c r="F1719" s="103"/>
      <c r="G1719" s="144"/>
      <c r="H1719" s="103"/>
      <c r="I1719" s="145"/>
      <c r="J1719" s="145"/>
      <c r="K1719" s="108"/>
      <c r="L1719" s="247"/>
      <c r="M1719" s="103"/>
    </row>
    <row r="1720" spans="1:16" s="74" customFormat="1" ht="19.5" hidden="1" customHeight="1" thickBot="1" x14ac:dyDescent="0.3">
      <c r="A1720" s="551"/>
      <c r="B1720" s="552"/>
      <c r="C1720" s="552"/>
      <c r="D1720" s="552"/>
      <c r="E1720" s="552"/>
      <c r="F1720" s="552"/>
      <c r="G1720" s="552"/>
      <c r="H1720" s="552"/>
      <c r="I1720" s="552"/>
      <c r="J1720" s="552"/>
      <c r="K1720" s="553"/>
      <c r="L1720" s="288">
        <f>SUM(L1721:L1727)</f>
        <v>0</v>
      </c>
      <c r="M1720" s="96"/>
      <c r="P1720" s="97"/>
    </row>
    <row r="1721" spans="1:16" s="82" customFormat="1" ht="19.5" hidden="1" customHeight="1" x14ac:dyDescent="0.25">
      <c r="A1721" s="69"/>
      <c r="B1721" s="100"/>
      <c r="C1721" s="100"/>
      <c r="D1721" s="152"/>
      <c r="E1721" s="108"/>
      <c r="F1721" s="103"/>
      <c r="G1721" s="144"/>
      <c r="H1721" s="103"/>
      <c r="I1721" s="145"/>
      <c r="J1721" s="145"/>
      <c r="K1721" s="108"/>
      <c r="L1721" s="247"/>
      <c r="M1721" s="103"/>
    </row>
    <row r="1722" spans="1:16" s="82" customFormat="1" ht="19.5" hidden="1" customHeight="1" x14ac:dyDescent="0.25">
      <c r="A1722" s="69"/>
      <c r="B1722" s="100"/>
      <c r="C1722" s="100"/>
      <c r="D1722" s="152"/>
      <c r="E1722" s="108"/>
      <c r="F1722" s="103"/>
      <c r="G1722" s="144"/>
      <c r="H1722" s="103"/>
      <c r="I1722" s="145"/>
      <c r="J1722" s="145"/>
      <c r="K1722" s="108"/>
      <c r="L1722" s="247"/>
      <c r="M1722" s="103"/>
    </row>
    <row r="1723" spans="1:16" s="82" customFormat="1" ht="19.5" hidden="1" customHeight="1" x14ac:dyDescent="0.25">
      <c r="A1723" s="69"/>
      <c r="B1723" s="100"/>
      <c r="C1723" s="100"/>
      <c r="D1723" s="152"/>
      <c r="E1723" s="108"/>
      <c r="F1723" s="103"/>
      <c r="G1723" s="144"/>
      <c r="H1723" s="103"/>
      <c r="I1723" s="145"/>
      <c r="J1723" s="145"/>
      <c r="K1723" s="108"/>
      <c r="L1723" s="247"/>
      <c r="M1723" s="103"/>
    </row>
    <row r="1724" spans="1:16" s="82" customFormat="1" ht="19.5" hidden="1" customHeight="1" x14ac:dyDescent="0.25">
      <c r="A1724" s="69"/>
      <c r="B1724" s="100"/>
      <c r="C1724" s="100"/>
      <c r="D1724" s="152"/>
      <c r="E1724" s="108"/>
      <c r="F1724" s="103"/>
      <c r="G1724" s="144"/>
      <c r="H1724" s="103"/>
      <c r="I1724" s="145"/>
      <c r="J1724" s="145"/>
      <c r="K1724" s="108"/>
      <c r="L1724" s="247"/>
      <c r="M1724" s="103"/>
    </row>
    <row r="1725" spans="1:16" s="82" customFormat="1" ht="19.5" hidden="1" customHeight="1" x14ac:dyDescent="0.25">
      <c r="A1725" s="69"/>
      <c r="B1725" s="100"/>
      <c r="C1725" s="100"/>
      <c r="D1725" s="152"/>
      <c r="E1725" s="108"/>
      <c r="F1725" s="103"/>
      <c r="G1725" s="144"/>
      <c r="H1725" s="103"/>
      <c r="I1725" s="145"/>
      <c r="J1725" s="145"/>
      <c r="K1725" s="108"/>
      <c r="L1725" s="247"/>
      <c r="M1725" s="103"/>
    </row>
    <row r="1726" spans="1:16" s="82" customFormat="1" ht="19.5" hidden="1" customHeight="1" x14ac:dyDescent="0.25">
      <c r="A1726" s="69"/>
      <c r="B1726" s="100"/>
      <c r="C1726" s="100"/>
      <c r="D1726" s="152"/>
      <c r="E1726" s="108"/>
      <c r="F1726" s="103"/>
      <c r="G1726" s="144"/>
      <c r="H1726" s="103"/>
      <c r="I1726" s="145"/>
      <c r="J1726" s="145"/>
      <c r="K1726" s="108"/>
      <c r="L1726" s="247"/>
      <c r="M1726" s="103"/>
    </row>
    <row r="1727" spans="1:16" s="82" customFormat="1" ht="19.5" hidden="1" customHeight="1" x14ac:dyDescent="0.25">
      <c r="A1727" s="69"/>
      <c r="B1727" s="100"/>
      <c r="C1727" s="100"/>
      <c r="D1727" s="152"/>
      <c r="E1727" s="108"/>
      <c r="F1727" s="103"/>
      <c r="G1727" s="144"/>
      <c r="H1727" s="103"/>
      <c r="I1727" s="145"/>
      <c r="J1727" s="145"/>
      <c r="K1727" s="108"/>
      <c r="L1727" s="247"/>
      <c r="M1727" s="103"/>
    </row>
    <row r="1728" spans="1:16" s="74" customFormat="1" ht="19.5" hidden="1" customHeight="1" thickBot="1" x14ac:dyDescent="0.3">
      <c r="A1728" s="551"/>
      <c r="B1728" s="552"/>
      <c r="C1728" s="552"/>
      <c r="D1728" s="552"/>
      <c r="E1728" s="552"/>
      <c r="F1728" s="552"/>
      <c r="G1728" s="552"/>
      <c r="H1728" s="552"/>
      <c r="I1728" s="552"/>
      <c r="J1728" s="552"/>
      <c r="K1728" s="553"/>
      <c r="L1728" s="288">
        <f>SUM(L1729:L1730)</f>
        <v>0</v>
      </c>
      <c r="M1728" s="96"/>
      <c r="P1728" s="97"/>
    </row>
    <row r="1729" spans="1:16" s="82" customFormat="1" ht="19.5" hidden="1" customHeight="1" x14ac:dyDescent="0.25">
      <c r="A1729" s="69"/>
      <c r="B1729" s="100"/>
      <c r="C1729" s="100"/>
      <c r="D1729" s="152"/>
      <c r="E1729" s="108"/>
      <c r="F1729" s="103"/>
      <c r="G1729" s="144"/>
      <c r="H1729" s="103"/>
      <c r="I1729" s="145"/>
      <c r="J1729" s="145"/>
      <c r="K1729" s="108"/>
      <c r="L1729" s="247"/>
      <c r="M1729" s="103"/>
    </row>
    <row r="1730" spans="1:16" s="82" customFormat="1" ht="19.5" hidden="1" customHeight="1" x14ac:dyDescent="0.25">
      <c r="A1730" s="69"/>
      <c r="B1730" s="100"/>
      <c r="C1730" s="100"/>
      <c r="D1730" s="152"/>
      <c r="E1730" s="108"/>
      <c r="F1730" s="103"/>
      <c r="G1730" s="144"/>
      <c r="H1730" s="103"/>
      <c r="I1730" s="145"/>
      <c r="J1730" s="145"/>
      <c r="K1730" s="108"/>
      <c r="L1730" s="247"/>
      <c r="M1730" s="103"/>
    </row>
    <row r="1731" spans="1:16" s="74" customFormat="1" ht="19.5" hidden="1" customHeight="1" thickBot="1" x14ac:dyDescent="0.3">
      <c r="A1731" s="551"/>
      <c r="B1731" s="552"/>
      <c r="C1731" s="552"/>
      <c r="D1731" s="552"/>
      <c r="E1731" s="552"/>
      <c r="F1731" s="552"/>
      <c r="G1731" s="552"/>
      <c r="H1731" s="552"/>
      <c r="I1731" s="552"/>
      <c r="J1731" s="552"/>
      <c r="K1731" s="553"/>
      <c r="L1731" s="288">
        <f>SUM(L1732:L1740)</f>
        <v>0</v>
      </c>
      <c r="M1731" s="96"/>
      <c r="P1731" s="97"/>
    </row>
    <row r="1732" spans="1:16" s="82" customFormat="1" ht="19.5" hidden="1" customHeight="1" x14ac:dyDescent="0.25">
      <c r="A1732" s="69"/>
      <c r="B1732" s="100"/>
      <c r="C1732" s="100"/>
      <c r="D1732" s="152"/>
      <c r="E1732" s="108"/>
      <c r="F1732" s="103"/>
      <c r="G1732" s="144"/>
      <c r="H1732" s="103"/>
      <c r="I1732" s="145"/>
      <c r="J1732" s="145"/>
      <c r="K1732" s="108"/>
      <c r="L1732" s="247"/>
      <c r="M1732" s="103"/>
    </row>
    <row r="1733" spans="1:16" s="82" customFormat="1" ht="19.5" hidden="1" customHeight="1" x14ac:dyDescent="0.25">
      <c r="A1733" s="69"/>
      <c r="B1733" s="100"/>
      <c r="C1733" s="100"/>
      <c r="D1733" s="152"/>
      <c r="E1733" s="108"/>
      <c r="F1733" s="103"/>
      <c r="G1733" s="144"/>
      <c r="H1733" s="103"/>
      <c r="I1733" s="145"/>
      <c r="J1733" s="145"/>
      <c r="K1733" s="108"/>
      <c r="L1733" s="247"/>
      <c r="M1733" s="103"/>
    </row>
    <row r="1734" spans="1:16" s="82" customFormat="1" ht="19.5" hidden="1" customHeight="1" x14ac:dyDescent="0.25">
      <c r="A1734" s="69"/>
      <c r="B1734" s="100"/>
      <c r="C1734" s="100"/>
      <c r="D1734" s="152"/>
      <c r="E1734" s="108"/>
      <c r="F1734" s="103"/>
      <c r="G1734" s="144"/>
      <c r="H1734" s="103"/>
      <c r="I1734" s="145"/>
      <c r="J1734" s="145"/>
      <c r="K1734" s="108"/>
      <c r="L1734" s="247"/>
      <c r="M1734" s="103"/>
    </row>
    <row r="1735" spans="1:16" s="82" customFormat="1" ht="19.5" hidden="1" customHeight="1" x14ac:dyDescent="0.25">
      <c r="A1735" s="69"/>
      <c r="B1735" s="100"/>
      <c r="C1735" s="100"/>
      <c r="D1735" s="152"/>
      <c r="E1735" s="108"/>
      <c r="F1735" s="103"/>
      <c r="G1735" s="144"/>
      <c r="H1735" s="103"/>
      <c r="I1735" s="145"/>
      <c r="J1735" s="145"/>
      <c r="K1735" s="108"/>
      <c r="L1735" s="247"/>
      <c r="M1735" s="103"/>
    </row>
    <row r="1736" spans="1:16" s="82" customFormat="1" ht="19.5" hidden="1" customHeight="1" x14ac:dyDescent="0.25">
      <c r="A1736" s="69"/>
      <c r="B1736" s="100"/>
      <c r="C1736" s="100"/>
      <c r="D1736" s="152"/>
      <c r="E1736" s="108"/>
      <c r="F1736" s="103"/>
      <c r="G1736" s="144"/>
      <c r="H1736" s="103"/>
      <c r="I1736" s="145"/>
      <c r="J1736" s="145"/>
      <c r="K1736" s="108"/>
      <c r="L1736" s="247"/>
      <c r="M1736" s="103"/>
    </row>
    <row r="1737" spans="1:16" s="82" customFormat="1" ht="19.5" hidden="1" customHeight="1" x14ac:dyDescent="0.25">
      <c r="A1737" s="69"/>
      <c r="B1737" s="100"/>
      <c r="C1737" s="100"/>
      <c r="D1737" s="152"/>
      <c r="E1737" s="108"/>
      <c r="F1737" s="103"/>
      <c r="G1737" s="144"/>
      <c r="H1737" s="103"/>
      <c r="I1737" s="145"/>
      <c r="J1737" s="145"/>
      <c r="K1737" s="108"/>
      <c r="L1737" s="247"/>
      <c r="M1737" s="103"/>
    </row>
    <row r="1738" spans="1:16" s="82" customFormat="1" ht="19.5" hidden="1" customHeight="1" x14ac:dyDescent="0.25">
      <c r="A1738" s="69"/>
      <c r="B1738" s="100"/>
      <c r="C1738" s="100"/>
      <c r="D1738" s="152"/>
      <c r="E1738" s="108"/>
      <c r="F1738" s="103"/>
      <c r="G1738" s="144"/>
      <c r="H1738" s="103"/>
      <c r="I1738" s="145"/>
      <c r="J1738" s="145"/>
      <c r="K1738" s="108"/>
      <c r="L1738" s="247"/>
      <c r="M1738" s="103"/>
    </row>
    <row r="1739" spans="1:16" s="82" customFormat="1" ht="19.5" customHeight="1" x14ac:dyDescent="0.25">
      <c r="A1739" s="69"/>
      <c r="B1739" s="100"/>
      <c r="C1739" s="100"/>
      <c r="D1739" s="152"/>
      <c r="E1739" s="108"/>
      <c r="F1739" s="103"/>
      <c r="G1739" s="144"/>
      <c r="H1739" s="103"/>
      <c r="I1739" s="145"/>
      <c r="J1739" s="145"/>
      <c r="K1739" s="108"/>
      <c r="L1739" s="247"/>
      <c r="M1739" s="103"/>
    </row>
    <row r="1740" spans="1:16" s="82" customFormat="1" ht="19.5" customHeight="1" x14ac:dyDescent="0.25">
      <c r="A1740" s="69"/>
      <c r="B1740" s="99"/>
      <c r="C1740" s="100"/>
      <c r="D1740" s="152"/>
      <c r="E1740" s="108"/>
      <c r="F1740" s="103"/>
      <c r="G1740" s="144"/>
      <c r="H1740" s="103"/>
      <c r="I1740" s="145"/>
      <c r="J1740" s="145"/>
      <c r="K1740" s="108"/>
      <c r="L1740" s="247"/>
      <c r="M1740" s="103"/>
    </row>
    <row r="1741" spans="1:16" s="82" customFormat="1" ht="19.5" customHeight="1" thickBot="1" x14ac:dyDescent="0.3">
      <c r="A1741" s="116" t="s">
        <v>34</v>
      </c>
      <c r="B1741" s="113"/>
      <c r="C1741" s="114"/>
      <c r="D1741" s="115"/>
      <c r="E1741" s="116"/>
      <c r="F1741" s="117"/>
      <c r="G1741" s="118"/>
      <c r="H1741" s="117"/>
      <c r="I1741" s="119"/>
      <c r="J1741" s="119"/>
      <c r="K1741" s="119"/>
      <c r="L1741" s="229">
        <f>L1686+L1694+L1698+L1702+L1710+L1716+L1718+L1720+L1728+L1731</f>
        <v>18619.28</v>
      </c>
      <c r="M1741" s="204"/>
    </row>
    <row r="1742" spans="1:16" ht="8.25" customHeight="1" x14ac:dyDescent="0.15">
      <c r="A1742" s="276"/>
      <c r="B1742" s="123"/>
      <c r="C1742" s="124"/>
      <c r="D1742" s="277"/>
      <c r="E1742" s="276"/>
      <c r="F1742" s="123"/>
      <c r="G1742" s="276"/>
      <c r="H1742" s="123"/>
      <c r="I1742" s="277"/>
      <c r="J1742" s="277"/>
      <c r="K1742" s="277"/>
      <c r="L1742" s="230"/>
      <c r="M1742" s="205"/>
    </row>
    <row r="1743" spans="1:16" ht="19.5" customHeight="1" x14ac:dyDescent="0.15">
      <c r="A1743" s="558"/>
      <c r="B1743" s="558"/>
      <c r="C1743" s="558"/>
      <c r="D1743" s="558"/>
      <c r="E1743" s="558"/>
      <c r="F1743" s="558"/>
      <c r="G1743" s="560" t="s">
        <v>19</v>
      </c>
      <c r="H1743" s="560"/>
      <c r="I1743" s="128"/>
      <c r="J1743" s="128"/>
      <c r="K1743" s="128"/>
      <c r="L1743" s="550" t="s">
        <v>20</v>
      </c>
      <c r="M1743" s="550"/>
    </row>
    <row r="1744" spans="1:16" ht="9" customHeight="1" x14ac:dyDescent="0.15">
      <c r="A1744" s="559" t="s">
        <v>18</v>
      </c>
      <c r="B1744" s="559"/>
      <c r="C1744" s="559"/>
      <c r="D1744" s="559"/>
      <c r="E1744" s="559"/>
      <c r="F1744" s="559"/>
      <c r="G1744" s="131"/>
      <c r="H1744" s="130"/>
      <c r="I1744" s="82"/>
      <c r="J1744" s="82"/>
      <c r="K1744" s="200"/>
      <c r="L1744" s="231"/>
      <c r="M1744" s="130"/>
    </row>
    <row r="1745" spans="1:16" ht="9.75" customHeight="1" x14ac:dyDescent="0.15">
      <c r="A1745" s="558" t="s">
        <v>1246</v>
      </c>
      <c r="B1745" s="558"/>
      <c r="C1745" s="558"/>
      <c r="D1745" s="558"/>
      <c r="E1745" s="558"/>
      <c r="F1745" s="558"/>
      <c r="G1745" s="559" t="s">
        <v>36</v>
      </c>
      <c r="H1745" s="559"/>
      <c r="I1745" s="279"/>
      <c r="J1745" s="279"/>
      <c r="K1745" s="82"/>
      <c r="L1745" s="559" t="s">
        <v>37</v>
      </c>
      <c r="M1745" s="559"/>
    </row>
    <row r="1746" spans="1:16" s="88" customFormat="1" ht="9.75" customHeight="1" x14ac:dyDescent="0.25">
      <c r="A1746" s="558" t="s">
        <v>1247</v>
      </c>
      <c r="B1746" s="558"/>
      <c r="C1746" s="558"/>
      <c r="D1746" s="558"/>
      <c r="E1746" s="558"/>
      <c r="F1746" s="558"/>
      <c r="G1746" s="550" t="s">
        <v>39</v>
      </c>
      <c r="H1746" s="550"/>
      <c r="I1746" s="278"/>
      <c r="J1746" s="278"/>
      <c r="K1746" s="82"/>
      <c r="L1746" s="550" t="s">
        <v>40</v>
      </c>
      <c r="M1746" s="550"/>
    </row>
    <row r="1747" spans="1:16" s="74" customFormat="1" ht="19.5" customHeight="1" x14ac:dyDescent="0.15">
      <c r="A1747" s="264"/>
      <c r="B1747" s="192"/>
      <c r="C1747" s="192"/>
      <c r="D1747" s="192"/>
      <c r="E1747" s="192"/>
      <c r="F1747" s="192"/>
      <c r="G1747" s="192"/>
      <c r="H1747" s="296"/>
      <c r="I1747" s="192"/>
      <c r="J1747" s="192"/>
      <c r="K1747" s="192"/>
      <c r="L1747" s="192"/>
      <c r="M1747" s="296"/>
    </row>
    <row r="1748" spans="1:16" s="93" customFormat="1" ht="19.5" customHeight="1" x14ac:dyDescent="0.15">
      <c r="A1748" s="557" t="s">
        <v>14</v>
      </c>
      <c r="B1748" s="557"/>
      <c r="C1748" s="557"/>
      <c r="D1748" s="557"/>
      <c r="E1748" s="557"/>
      <c r="F1748" s="194"/>
      <c r="G1748" s="196"/>
      <c r="H1748" s="291"/>
      <c r="I1748" s="196"/>
      <c r="J1748" s="196"/>
      <c r="K1748" s="198"/>
      <c r="L1748" s="196"/>
      <c r="M1748" s="215"/>
    </row>
    <row r="1749" spans="1:16" s="74" customFormat="1" ht="19.5" customHeight="1" x14ac:dyDescent="0.15">
      <c r="A1749" s="254" t="s">
        <v>594</v>
      </c>
      <c r="B1749" s="254"/>
      <c r="C1749" s="255"/>
      <c r="D1749" s="256"/>
      <c r="E1749" s="218" t="s">
        <v>658</v>
      </c>
      <c r="F1749" s="254"/>
      <c r="G1749" s="256" t="s">
        <v>50</v>
      </c>
      <c r="H1749" s="295"/>
      <c r="I1749" s="248" t="s">
        <v>620</v>
      </c>
      <c r="J1749" s="254"/>
      <c r="K1749" s="249"/>
      <c r="L1749" s="260"/>
      <c r="M1749" s="301" t="s">
        <v>621</v>
      </c>
      <c r="P1749" s="97"/>
    </row>
    <row r="1750" spans="1:16" s="74" customFormat="1" ht="10.5" customHeight="1" x14ac:dyDescent="0.15">
      <c r="A1750" s="193"/>
      <c r="B1750" s="194"/>
      <c r="C1750" s="195"/>
      <c r="D1750" s="196"/>
      <c r="E1750" s="197"/>
      <c r="F1750" s="197"/>
      <c r="G1750" s="196"/>
      <c r="H1750" s="283"/>
      <c r="I1750" s="197"/>
      <c r="J1750" s="197"/>
      <c r="K1750" s="198"/>
      <c r="L1750" s="197"/>
      <c r="M1750" s="215"/>
      <c r="P1750" s="97"/>
    </row>
    <row r="1751" spans="1:16" s="74" customFormat="1" ht="30.75" customHeight="1" x14ac:dyDescent="0.25">
      <c r="A1751" s="33" t="s">
        <v>2</v>
      </c>
      <c r="B1751" s="9" t="s">
        <v>3</v>
      </c>
      <c r="C1751" s="85" t="s">
        <v>4</v>
      </c>
      <c r="D1751" s="9" t="s">
        <v>5</v>
      </c>
      <c r="E1751" s="9" t="s">
        <v>6</v>
      </c>
      <c r="F1751" s="9" t="s">
        <v>7</v>
      </c>
      <c r="G1751" s="9" t="s">
        <v>8</v>
      </c>
      <c r="H1751" s="9" t="s">
        <v>9</v>
      </c>
      <c r="I1751" s="9" t="s">
        <v>22</v>
      </c>
      <c r="J1751" s="9" t="s">
        <v>10</v>
      </c>
      <c r="K1751" s="9" t="s">
        <v>11</v>
      </c>
      <c r="L1751" s="222" t="s">
        <v>12</v>
      </c>
      <c r="M1751" s="9" t="s">
        <v>13</v>
      </c>
      <c r="N1751" s="74">
        <f>1392+1028.34+199.8+1177.4+1328.2+1985.11+1148.4+1622.19</f>
        <v>9881.44</v>
      </c>
      <c r="P1751" s="97"/>
    </row>
    <row r="1752" spans="1:16" s="74" customFormat="1" ht="19.5" hidden="1" customHeight="1" thickBot="1" x14ac:dyDescent="0.3">
      <c r="A1752" s="551" t="s">
        <v>60</v>
      </c>
      <c r="B1752" s="552"/>
      <c r="C1752" s="552"/>
      <c r="D1752" s="552"/>
      <c r="E1752" s="552"/>
      <c r="F1752" s="552"/>
      <c r="G1752" s="552"/>
      <c r="H1752" s="552"/>
      <c r="I1752" s="552"/>
      <c r="J1752" s="552"/>
      <c r="K1752" s="553"/>
      <c r="L1752" s="314">
        <f>SUM(L1753:L1756)</f>
        <v>2146</v>
      </c>
      <c r="M1752" s="96"/>
      <c r="P1752" s="97"/>
    </row>
    <row r="1753" spans="1:16" s="74" customFormat="1" ht="19.5" hidden="1" customHeight="1" x14ac:dyDescent="0.25">
      <c r="A1753" s="69" t="s">
        <v>720</v>
      </c>
      <c r="B1753" s="99">
        <v>3</v>
      </c>
      <c r="C1753" s="100">
        <v>1</v>
      </c>
      <c r="D1753" s="142">
        <v>31</v>
      </c>
      <c r="E1753" s="102"/>
      <c r="F1753" s="103" t="s">
        <v>680</v>
      </c>
      <c r="G1753" s="143" t="s">
        <v>765</v>
      </c>
      <c r="H1753" s="96" t="s">
        <v>757</v>
      </c>
      <c r="I1753" s="105">
        <v>43480</v>
      </c>
      <c r="J1753" s="105">
        <v>43480</v>
      </c>
      <c r="K1753" s="108" t="s">
        <v>766</v>
      </c>
      <c r="L1753" s="247">
        <v>1136.8</v>
      </c>
      <c r="M1753" s="103" t="s">
        <v>145</v>
      </c>
    </row>
    <row r="1754" spans="1:16" s="74" customFormat="1" ht="19.5" hidden="1" customHeight="1" x14ac:dyDescent="0.25">
      <c r="A1754" s="69" t="s">
        <v>720</v>
      </c>
      <c r="B1754" s="99">
        <v>3</v>
      </c>
      <c r="C1754" s="100">
        <v>1</v>
      </c>
      <c r="D1754" s="142">
        <v>30</v>
      </c>
      <c r="E1754" s="102"/>
      <c r="F1754" s="103" t="s">
        <v>684</v>
      </c>
      <c r="G1754" s="143" t="s">
        <v>819</v>
      </c>
      <c r="H1754" s="96" t="s">
        <v>757</v>
      </c>
      <c r="I1754" s="105">
        <v>43472</v>
      </c>
      <c r="J1754" s="105">
        <v>43472</v>
      </c>
      <c r="K1754" s="108" t="s">
        <v>820</v>
      </c>
      <c r="L1754" s="247">
        <v>429.2</v>
      </c>
      <c r="M1754" s="103" t="s">
        <v>145</v>
      </c>
    </row>
    <row r="1755" spans="1:16" s="74" customFormat="1" ht="19.5" hidden="1" customHeight="1" x14ac:dyDescent="0.25">
      <c r="A1755" s="69" t="s">
        <v>720</v>
      </c>
      <c r="B1755" s="99">
        <v>3</v>
      </c>
      <c r="C1755" s="100">
        <v>22</v>
      </c>
      <c r="D1755" s="142">
        <v>173</v>
      </c>
      <c r="E1755" s="102"/>
      <c r="F1755" s="103" t="s">
        <v>680</v>
      </c>
      <c r="G1755" s="143" t="s">
        <v>932</v>
      </c>
      <c r="H1755" s="96" t="s">
        <v>757</v>
      </c>
      <c r="I1755" s="105">
        <v>43529</v>
      </c>
      <c r="J1755" s="105">
        <v>43529</v>
      </c>
      <c r="K1755" s="108" t="s">
        <v>933</v>
      </c>
      <c r="L1755" s="247">
        <v>371.2</v>
      </c>
      <c r="M1755" s="103" t="s">
        <v>145</v>
      </c>
    </row>
    <row r="1756" spans="1:16" s="74" customFormat="1" ht="19.5" hidden="1" customHeight="1" x14ac:dyDescent="0.25">
      <c r="A1756" s="69" t="s">
        <v>720</v>
      </c>
      <c r="B1756" s="99">
        <v>3</v>
      </c>
      <c r="C1756" s="100">
        <v>22</v>
      </c>
      <c r="D1756" s="142">
        <v>174</v>
      </c>
      <c r="E1756" s="102"/>
      <c r="F1756" s="103" t="s">
        <v>684</v>
      </c>
      <c r="G1756" s="143" t="s">
        <v>1046</v>
      </c>
      <c r="H1756" s="96" t="s">
        <v>757</v>
      </c>
      <c r="I1756" s="105">
        <v>43529</v>
      </c>
      <c r="J1756" s="105">
        <v>43529</v>
      </c>
      <c r="K1756" s="108" t="s">
        <v>1047</v>
      </c>
      <c r="L1756" s="247">
        <v>208.8</v>
      </c>
      <c r="M1756" s="103" t="s">
        <v>145</v>
      </c>
    </row>
    <row r="1757" spans="1:16" s="74" customFormat="1" ht="19.5" customHeight="1" x14ac:dyDescent="0.25">
      <c r="A1757" s="564" t="s">
        <v>640</v>
      </c>
      <c r="B1757" s="565"/>
      <c r="C1757" s="565"/>
      <c r="D1757" s="565"/>
      <c r="E1757" s="565"/>
      <c r="F1757" s="565"/>
      <c r="G1757" s="565"/>
      <c r="H1757" s="565"/>
      <c r="I1757" s="565"/>
      <c r="J1757" s="565"/>
      <c r="K1757" s="566"/>
      <c r="L1757" s="269">
        <f>SUM(L1758:L1763)</f>
        <v>4696.1900000000005</v>
      </c>
      <c r="M1757" s="96"/>
    </row>
    <row r="1758" spans="1:16" s="82" customFormat="1" ht="41.25" customHeight="1" x14ac:dyDescent="0.25">
      <c r="A1758" s="146" t="s">
        <v>1208</v>
      </c>
      <c r="B1758" s="99">
        <v>6</v>
      </c>
      <c r="C1758" s="100">
        <v>8</v>
      </c>
      <c r="D1758" s="152" t="s">
        <v>1529</v>
      </c>
      <c r="E1758" s="108"/>
      <c r="F1758" s="103" t="s">
        <v>680</v>
      </c>
      <c r="G1758" s="144" t="s">
        <v>1545</v>
      </c>
      <c r="H1758" s="103" t="s">
        <v>1537</v>
      </c>
      <c r="I1758" s="145">
        <v>43592</v>
      </c>
      <c r="J1758" s="145">
        <v>43592</v>
      </c>
      <c r="K1758" s="108" t="s">
        <v>1546</v>
      </c>
      <c r="L1758" s="247">
        <v>1148.4000000000001</v>
      </c>
      <c r="M1758" s="103" t="s">
        <v>1127</v>
      </c>
      <c r="N1758" s="483"/>
    </row>
    <row r="1759" spans="1:16" s="82" customFormat="1" ht="53.25" customHeight="1" x14ac:dyDescent="0.25">
      <c r="A1759" s="146" t="s">
        <v>1208</v>
      </c>
      <c r="B1759" s="99">
        <v>6</v>
      </c>
      <c r="C1759" s="100">
        <v>8</v>
      </c>
      <c r="D1759" s="152" t="s">
        <v>1529</v>
      </c>
      <c r="E1759" s="108"/>
      <c r="F1759" s="103" t="s">
        <v>680</v>
      </c>
      <c r="G1759" s="144" t="s">
        <v>1547</v>
      </c>
      <c r="H1759" s="103" t="s">
        <v>1537</v>
      </c>
      <c r="I1759" s="145">
        <v>43592</v>
      </c>
      <c r="J1759" s="145">
        <v>43592</v>
      </c>
      <c r="K1759" s="108" t="s">
        <v>1548</v>
      </c>
      <c r="L1759" s="247">
        <v>1622.19</v>
      </c>
      <c r="M1759" s="103" t="s">
        <v>1127</v>
      </c>
      <c r="N1759" s="483"/>
    </row>
    <row r="1760" spans="1:16" s="82" customFormat="1" ht="55.5" customHeight="1" x14ac:dyDescent="0.25">
      <c r="A1760" s="69" t="s">
        <v>1208</v>
      </c>
      <c r="B1760" s="99">
        <v>6</v>
      </c>
      <c r="C1760" s="100">
        <v>8</v>
      </c>
      <c r="D1760" s="142" t="s">
        <v>1614</v>
      </c>
      <c r="E1760" s="108"/>
      <c r="F1760" s="103" t="s">
        <v>684</v>
      </c>
      <c r="G1760" s="144" t="s">
        <v>1619</v>
      </c>
      <c r="H1760" s="103" t="s">
        <v>1537</v>
      </c>
      <c r="I1760" s="145">
        <v>43592</v>
      </c>
      <c r="J1760" s="145">
        <v>43592</v>
      </c>
      <c r="K1760" s="108" t="s">
        <v>1620</v>
      </c>
      <c r="L1760" s="247">
        <v>1925.6</v>
      </c>
      <c r="M1760" s="103" t="s">
        <v>1127</v>
      </c>
      <c r="N1760" s="511" t="s">
        <v>1686</v>
      </c>
    </row>
    <row r="1761" spans="1:13" s="82" customFormat="1" ht="19.5" customHeight="1" x14ac:dyDescent="0.25">
      <c r="A1761" s="146"/>
      <c r="B1761" s="99"/>
      <c r="C1761" s="100"/>
      <c r="D1761" s="152"/>
      <c r="E1761" s="108"/>
      <c r="F1761" s="103"/>
      <c r="G1761" s="144"/>
      <c r="H1761" s="103"/>
      <c r="I1761" s="145"/>
      <c r="J1761" s="145"/>
      <c r="K1761" s="108"/>
      <c r="L1761" s="244"/>
      <c r="M1761" s="96"/>
    </row>
    <row r="1762" spans="1:13" s="82" customFormat="1" ht="19.5" customHeight="1" x14ac:dyDescent="0.25">
      <c r="A1762" s="146"/>
      <c r="B1762" s="99"/>
      <c r="C1762" s="100"/>
      <c r="D1762" s="152"/>
      <c r="E1762" s="108"/>
      <c r="F1762" s="103"/>
      <c r="G1762" s="144"/>
      <c r="H1762" s="508" t="s">
        <v>1505</v>
      </c>
      <c r="I1762" s="145"/>
      <c r="J1762" s="145"/>
      <c r="K1762" s="108"/>
      <c r="L1762" s="244"/>
      <c r="M1762" s="96"/>
    </row>
    <row r="1763" spans="1:13" s="82" customFormat="1" ht="19.5" customHeight="1" x14ac:dyDescent="0.25">
      <c r="A1763" s="146"/>
      <c r="B1763" s="99"/>
      <c r="C1763" s="100"/>
      <c r="D1763" s="152"/>
      <c r="E1763" s="108"/>
      <c r="F1763" s="103"/>
      <c r="G1763" s="144"/>
      <c r="H1763" s="103"/>
      <c r="I1763" s="145"/>
      <c r="J1763" s="145"/>
      <c r="K1763" s="108"/>
      <c r="L1763" s="244"/>
      <c r="M1763" s="96"/>
    </row>
    <row r="1764" spans="1:13" s="82" customFormat="1" ht="19.5" hidden="1" customHeight="1" x14ac:dyDescent="0.25">
      <c r="A1764" s="146"/>
      <c r="B1764" s="99"/>
      <c r="C1764" s="100"/>
      <c r="D1764" s="152"/>
      <c r="E1764" s="108"/>
      <c r="F1764" s="103"/>
      <c r="G1764" s="144"/>
      <c r="H1764" s="103"/>
      <c r="I1764" s="145"/>
      <c r="J1764" s="145"/>
      <c r="K1764" s="108"/>
      <c r="L1764" s="244"/>
      <c r="M1764" s="96"/>
    </row>
    <row r="1765" spans="1:13" s="82" customFormat="1" ht="19.5" hidden="1" customHeight="1" x14ac:dyDescent="0.25">
      <c r="A1765" s="146"/>
      <c r="B1765" s="99"/>
      <c r="C1765" s="100"/>
      <c r="D1765" s="152"/>
      <c r="E1765" s="108"/>
      <c r="F1765" s="103"/>
      <c r="G1765" s="144"/>
      <c r="H1765" s="103"/>
      <c r="I1765" s="145"/>
      <c r="J1765" s="145"/>
      <c r="K1765" s="108"/>
      <c r="L1765" s="244"/>
      <c r="M1765" s="96"/>
    </row>
    <row r="1766" spans="1:13" s="82" customFormat="1" ht="19.5" hidden="1" customHeight="1" x14ac:dyDescent="0.25">
      <c r="A1766" s="146"/>
      <c r="B1766" s="99"/>
      <c r="C1766" s="100"/>
      <c r="D1766" s="152"/>
      <c r="E1766" s="108"/>
      <c r="F1766" s="103"/>
      <c r="G1766" s="144"/>
      <c r="H1766" s="103"/>
      <c r="I1766" s="145"/>
      <c r="J1766" s="145"/>
      <c r="K1766" s="108"/>
      <c r="L1766" s="244"/>
      <c r="M1766" s="96"/>
    </row>
    <row r="1767" spans="1:13" s="82" customFormat="1" ht="19.5" hidden="1" customHeight="1" thickBot="1" x14ac:dyDescent="0.3">
      <c r="A1767" s="554"/>
      <c r="B1767" s="555"/>
      <c r="C1767" s="555"/>
      <c r="D1767" s="555"/>
      <c r="E1767" s="555"/>
      <c r="F1767" s="555"/>
      <c r="G1767" s="555"/>
      <c r="H1767" s="555"/>
      <c r="I1767" s="555"/>
      <c r="J1767" s="555"/>
      <c r="K1767" s="556"/>
      <c r="L1767" s="314">
        <f>SUM(L1768:L1769)</f>
        <v>0</v>
      </c>
      <c r="M1767" s="96"/>
    </row>
    <row r="1768" spans="1:13" s="82" customFormat="1" ht="19.5" hidden="1" customHeight="1" x14ac:dyDescent="0.25">
      <c r="A1768" s="146"/>
      <c r="B1768" s="99"/>
      <c r="C1768" s="100"/>
      <c r="D1768" s="142"/>
      <c r="E1768" s="102"/>
      <c r="F1768" s="103"/>
      <c r="G1768" s="143"/>
      <c r="H1768" s="96"/>
      <c r="I1768" s="105"/>
      <c r="J1768" s="105"/>
      <c r="K1768" s="108"/>
      <c r="L1768" s="247"/>
      <c r="M1768" s="103"/>
    </row>
    <row r="1769" spans="1:13" s="82" customFormat="1" ht="19.5" hidden="1" customHeight="1" x14ac:dyDescent="0.25">
      <c r="A1769" s="146"/>
      <c r="B1769" s="99"/>
      <c r="C1769" s="100"/>
      <c r="D1769" s="142"/>
      <c r="E1769" s="102"/>
      <c r="F1769" s="103"/>
      <c r="G1769" s="143"/>
      <c r="H1769" s="96"/>
      <c r="I1769" s="105"/>
      <c r="J1769" s="105"/>
      <c r="K1769" s="108"/>
      <c r="L1769" s="247"/>
      <c r="M1769" s="103"/>
    </row>
    <row r="1770" spans="1:13" s="82" customFormat="1" ht="19.5" hidden="1" customHeight="1" thickBot="1" x14ac:dyDescent="0.3">
      <c r="A1770" s="554"/>
      <c r="B1770" s="555"/>
      <c r="C1770" s="555"/>
      <c r="D1770" s="555"/>
      <c r="E1770" s="555"/>
      <c r="F1770" s="555"/>
      <c r="G1770" s="555"/>
      <c r="H1770" s="555"/>
      <c r="I1770" s="555"/>
      <c r="J1770" s="555"/>
      <c r="K1770" s="556"/>
      <c r="L1770" s="288">
        <f>SUM(L1771:L1772)</f>
        <v>0</v>
      </c>
      <c r="M1770" s="96"/>
    </row>
    <row r="1771" spans="1:13" s="82" customFormat="1" ht="19.5" hidden="1" customHeight="1" x14ac:dyDescent="0.25">
      <c r="A1771" s="146"/>
      <c r="B1771" s="99"/>
      <c r="C1771" s="100"/>
      <c r="D1771" s="152"/>
      <c r="E1771" s="108"/>
      <c r="F1771" s="103"/>
      <c r="G1771" s="144"/>
      <c r="H1771" s="103"/>
      <c r="I1771" s="145"/>
      <c r="J1771" s="145"/>
      <c r="K1771" s="108"/>
      <c r="L1771" s="247"/>
      <c r="M1771" s="103"/>
    </row>
    <row r="1772" spans="1:13" s="82" customFormat="1" ht="19.5" hidden="1" customHeight="1" x14ac:dyDescent="0.25">
      <c r="A1772" s="146"/>
      <c r="B1772" s="99"/>
      <c r="C1772" s="100"/>
      <c r="D1772" s="152"/>
      <c r="E1772" s="108"/>
      <c r="F1772" s="103"/>
      <c r="G1772" s="144"/>
      <c r="H1772" s="103"/>
      <c r="I1772" s="145"/>
      <c r="J1772" s="145"/>
      <c r="K1772" s="108"/>
      <c r="L1772" s="247"/>
      <c r="M1772" s="103"/>
    </row>
    <row r="1773" spans="1:13" s="82" customFormat="1" ht="19.5" hidden="1" customHeight="1" thickBot="1" x14ac:dyDescent="0.3">
      <c r="A1773" s="554"/>
      <c r="B1773" s="555"/>
      <c r="C1773" s="555"/>
      <c r="D1773" s="555"/>
      <c r="E1773" s="555"/>
      <c r="F1773" s="555"/>
      <c r="G1773" s="555"/>
      <c r="H1773" s="555"/>
      <c r="I1773" s="555"/>
      <c r="J1773" s="555"/>
      <c r="K1773" s="556"/>
      <c r="L1773" s="288">
        <f>SUM(L1774:L1775)</f>
        <v>0</v>
      </c>
      <c r="M1773" s="96"/>
    </row>
    <row r="1774" spans="1:13" s="82" customFormat="1" ht="19.5" hidden="1" customHeight="1" x14ac:dyDescent="0.25">
      <c r="A1774" s="146"/>
      <c r="B1774" s="99"/>
      <c r="C1774" s="100"/>
      <c r="D1774" s="142"/>
      <c r="E1774" s="102"/>
      <c r="F1774" s="103"/>
      <c r="G1774" s="143"/>
      <c r="H1774" s="96"/>
      <c r="I1774" s="105"/>
      <c r="J1774" s="105"/>
      <c r="K1774" s="108"/>
      <c r="L1774" s="247"/>
      <c r="M1774" s="103"/>
    </row>
    <row r="1775" spans="1:13" s="82" customFormat="1" ht="19.5" hidden="1" customHeight="1" x14ac:dyDescent="0.25">
      <c r="A1775" s="146"/>
      <c r="B1775" s="99"/>
      <c r="C1775" s="100"/>
      <c r="D1775" s="142"/>
      <c r="E1775" s="102"/>
      <c r="F1775" s="103"/>
      <c r="G1775" s="143"/>
      <c r="H1775" s="96"/>
      <c r="I1775" s="105"/>
      <c r="J1775" s="105"/>
      <c r="K1775" s="108"/>
      <c r="L1775" s="247"/>
      <c r="M1775" s="103"/>
    </row>
    <row r="1776" spans="1:13" s="82" customFormat="1" ht="19.5" hidden="1" customHeight="1" thickBot="1" x14ac:dyDescent="0.3">
      <c r="A1776" s="554"/>
      <c r="B1776" s="555"/>
      <c r="C1776" s="555"/>
      <c r="D1776" s="555"/>
      <c r="E1776" s="555"/>
      <c r="F1776" s="555"/>
      <c r="G1776" s="555"/>
      <c r="H1776" s="555"/>
      <c r="I1776" s="555"/>
      <c r="J1776" s="555"/>
      <c r="K1776" s="556"/>
      <c r="L1776" s="288">
        <f>SUM(L1777:L1779)</f>
        <v>0</v>
      </c>
      <c r="M1776" s="96"/>
    </row>
    <row r="1777" spans="1:13" s="82" customFormat="1" ht="19.5" hidden="1" customHeight="1" x14ac:dyDescent="0.25">
      <c r="A1777" s="146"/>
      <c r="B1777" s="100"/>
      <c r="C1777" s="100"/>
      <c r="D1777" s="142"/>
      <c r="E1777" s="102"/>
      <c r="F1777" s="103"/>
      <c r="G1777" s="143"/>
      <c r="H1777" s="96"/>
      <c r="I1777" s="105"/>
      <c r="J1777" s="105"/>
      <c r="K1777" s="108"/>
      <c r="L1777" s="247"/>
      <c r="M1777" s="103"/>
    </row>
    <row r="1778" spans="1:13" s="82" customFormat="1" ht="19.5" hidden="1" customHeight="1" x14ac:dyDescent="0.25">
      <c r="A1778" s="146"/>
      <c r="B1778" s="100"/>
      <c r="C1778" s="100"/>
      <c r="D1778" s="142"/>
      <c r="E1778" s="102"/>
      <c r="F1778" s="103"/>
      <c r="G1778" s="143"/>
      <c r="H1778" s="96"/>
      <c r="I1778" s="105"/>
      <c r="J1778" s="105"/>
      <c r="K1778" s="108"/>
      <c r="L1778" s="247"/>
      <c r="M1778" s="103"/>
    </row>
    <row r="1779" spans="1:13" s="82" customFormat="1" ht="19.5" hidden="1" customHeight="1" x14ac:dyDescent="0.25">
      <c r="A1779" s="146"/>
      <c r="B1779" s="100"/>
      <c r="C1779" s="100"/>
      <c r="D1779" s="142"/>
      <c r="E1779" s="102"/>
      <c r="F1779" s="103"/>
      <c r="G1779" s="143"/>
      <c r="H1779" s="96"/>
      <c r="I1779" s="105"/>
      <c r="J1779" s="105"/>
      <c r="K1779" s="108"/>
      <c r="L1779" s="247"/>
      <c r="M1779" s="103"/>
    </row>
    <row r="1780" spans="1:13" s="82" customFormat="1" ht="19.5" hidden="1" customHeight="1" thickBot="1" x14ac:dyDescent="0.3">
      <c r="A1780" s="554"/>
      <c r="B1780" s="555"/>
      <c r="C1780" s="555"/>
      <c r="D1780" s="555"/>
      <c r="E1780" s="555"/>
      <c r="F1780" s="555"/>
      <c r="G1780" s="555"/>
      <c r="H1780" s="555"/>
      <c r="I1780" s="555"/>
      <c r="J1780" s="555"/>
      <c r="K1780" s="556"/>
      <c r="L1780" s="288">
        <f>SUM(L1781:L1783)</f>
        <v>0</v>
      </c>
      <c r="M1780" s="96"/>
    </row>
    <row r="1781" spans="1:13" s="82" customFormat="1" ht="19.5" hidden="1" customHeight="1" x14ac:dyDescent="0.25">
      <c r="A1781" s="146"/>
      <c r="B1781" s="100"/>
      <c r="C1781" s="100"/>
      <c r="D1781" s="142"/>
      <c r="E1781" s="102"/>
      <c r="F1781" s="103"/>
      <c r="G1781" s="143"/>
      <c r="H1781" s="96"/>
      <c r="I1781" s="105"/>
      <c r="J1781" s="105"/>
      <c r="K1781" s="108"/>
      <c r="L1781" s="247"/>
      <c r="M1781" s="103"/>
    </row>
    <row r="1782" spans="1:13" s="82" customFormat="1" ht="19.5" hidden="1" customHeight="1" x14ac:dyDescent="0.25">
      <c r="A1782" s="146"/>
      <c r="B1782" s="100"/>
      <c r="C1782" s="100"/>
      <c r="D1782" s="142"/>
      <c r="E1782" s="102"/>
      <c r="F1782" s="103"/>
      <c r="G1782" s="143"/>
      <c r="H1782" s="96"/>
      <c r="I1782" s="105"/>
      <c r="J1782" s="105"/>
      <c r="K1782" s="108"/>
      <c r="L1782" s="247"/>
      <c r="M1782" s="103"/>
    </row>
    <row r="1783" spans="1:13" s="82" customFormat="1" ht="19.5" hidden="1" customHeight="1" x14ac:dyDescent="0.25">
      <c r="A1783" s="146"/>
      <c r="B1783" s="100"/>
      <c r="C1783" s="100"/>
      <c r="D1783" s="142"/>
      <c r="E1783" s="102"/>
      <c r="F1783" s="103"/>
      <c r="G1783" s="143"/>
      <c r="H1783" s="96"/>
      <c r="I1783" s="105"/>
      <c r="J1783" s="105"/>
      <c r="K1783" s="108"/>
      <c r="L1783" s="247"/>
      <c r="M1783" s="103"/>
    </row>
    <row r="1784" spans="1:13" s="82" customFormat="1" ht="19.5" hidden="1" customHeight="1" x14ac:dyDescent="0.25">
      <c r="A1784" s="146"/>
      <c r="B1784" s="100"/>
      <c r="C1784" s="100"/>
      <c r="D1784" s="142"/>
      <c r="E1784" s="102"/>
      <c r="F1784" s="103"/>
      <c r="G1784" s="143"/>
      <c r="H1784" s="96"/>
      <c r="I1784" s="105"/>
      <c r="J1784" s="105"/>
      <c r="K1784" s="108"/>
      <c r="L1784" s="247"/>
      <c r="M1784" s="103"/>
    </row>
    <row r="1785" spans="1:13" s="82" customFormat="1" ht="19.5" hidden="1" customHeight="1" x14ac:dyDescent="0.25">
      <c r="A1785" s="146"/>
      <c r="B1785" s="100"/>
      <c r="C1785" s="100"/>
      <c r="D1785" s="142"/>
      <c r="E1785" s="102"/>
      <c r="F1785" s="103"/>
      <c r="G1785" s="143"/>
      <c r="H1785" s="96"/>
      <c r="I1785" s="105"/>
      <c r="J1785" s="105"/>
      <c r="K1785" s="108"/>
      <c r="L1785" s="247"/>
      <c r="M1785" s="103"/>
    </row>
    <row r="1786" spans="1:13" s="82" customFormat="1" ht="19.5" hidden="1" customHeight="1" x14ac:dyDescent="0.25">
      <c r="A1786" s="146"/>
      <c r="B1786" s="100"/>
      <c r="C1786" s="100"/>
      <c r="D1786" s="142"/>
      <c r="E1786" s="102"/>
      <c r="F1786" s="103"/>
      <c r="G1786" s="143"/>
      <c r="H1786" s="96"/>
      <c r="I1786" s="105"/>
      <c r="J1786" s="105"/>
      <c r="K1786" s="108"/>
      <c r="L1786" s="247"/>
      <c r="M1786" s="103"/>
    </row>
    <row r="1787" spans="1:13" s="82" customFormat="1" ht="19.5" customHeight="1" x14ac:dyDescent="0.25">
      <c r="A1787" s="146"/>
      <c r="B1787" s="100"/>
      <c r="C1787" s="100"/>
      <c r="D1787" s="142"/>
      <c r="E1787" s="102"/>
      <c r="F1787" s="103"/>
      <c r="G1787" s="143"/>
      <c r="H1787" s="96"/>
      <c r="I1787" s="105"/>
      <c r="J1787" s="105"/>
      <c r="K1787" s="108"/>
      <c r="L1787" s="247"/>
      <c r="M1787" s="103"/>
    </row>
    <row r="1788" spans="1:13" s="82" customFormat="1" ht="19.5" customHeight="1" x14ac:dyDescent="0.25">
      <c r="A1788" s="146"/>
      <c r="B1788" s="99"/>
      <c r="C1788" s="100"/>
      <c r="D1788" s="142"/>
      <c r="E1788" s="102"/>
      <c r="F1788" s="103"/>
      <c r="G1788" s="143"/>
      <c r="H1788" s="96"/>
      <c r="I1788" s="105"/>
      <c r="J1788" s="105"/>
      <c r="K1788" s="108"/>
      <c r="L1788" s="244"/>
      <c r="M1788" s="103"/>
    </row>
    <row r="1789" spans="1:13" s="82" customFormat="1" ht="19.5" customHeight="1" thickBot="1" x14ac:dyDescent="0.3">
      <c r="A1789" s="116" t="s">
        <v>34</v>
      </c>
      <c r="B1789" s="113"/>
      <c r="C1789" s="114"/>
      <c r="D1789" s="115"/>
      <c r="E1789" s="116"/>
      <c r="F1789" s="117"/>
      <c r="G1789" s="118"/>
      <c r="H1789" s="117"/>
      <c r="I1789" s="119"/>
      <c r="J1789" s="119"/>
      <c r="K1789" s="119"/>
      <c r="L1789" s="229">
        <f>L1752+L1757+L1760+L1767+L1770+L1773+L1776+L1780</f>
        <v>8767.7900000000009</v>
      </c>
      <c r="M1789" s="204"/>
    </row>
    <row r="1790" spans="1:13" ht="19.5" customHeight="1" x14ac:dyDescent="0.15">
      <c r="A1790" s="558"/>
      <c r="B1790" s="558"/>
      <c r="C1790" s="558"/>
      <c r="D1790" s="558"/>
      <c r="E1790" s="558"/>
      <c r="F1790" s="558"/>
      <c r="G1790" s="276"/>
      <c r="H1790" s="123"/>
      <c r="I1790" s="277"/>
      <c r="J1790" s="277"/>
      <c r="K1790" s="277"/>
      <c r="L1790" s="230"/>
      <c r="M1790" s="205"/>
    </row>
    <row r="1791" spans="1:13" ht="14.25" customHeight="1" x14ac:dyDescent="0.15">
      <c r="A1791" s="559" t="s">
        <v>18</v>
      </c>
      <c r="B1791" s="559"/>
      <c r="C1791" s="559"/>
      <c r="D1791" s="559"/>
      <c r="E1791" s="559"/>
      <c r="F1791" s="559"/>
      <c r="G1791" s="560" t="s">
        <v>19</v>
      </c>
      <c r="H1791" s="560"/>
      <c r="I1791" s="128"/>
      <c r="J1791" s="128"/>
      <c r="K1791" s="128"/>
      <c r="L1791" s="550" t="s">
        <v>20</v>
      </c>
      <c r="M1791" s="550"/>
    </row>
    <row r="1792" spans="1:13" s="88" customFormat="1" ht="16.5" customHeight="1" x14ac:dyDescent="0.25">
      <c r="A1792" s="558" t="s">
        <v>1246</v>
      </c>
      <c r="B1792" s="558"/>
      <c r="C1792" s="558"/>
      <c r="D1792" s="558"/>
      <c r="E1792" s="558"/>
      <c r="F1792" s="558"/>
      <c r="G1792" s="559" t="s">
        <v>36</v>
      </c>
      <c r="H1792" s="559"/>
      <c r="I1792" s="279"/>
      <c r="J1792" s="279"/>
      <c r="K1792" s="82"/>
      <c r="L1792" s="559" t="s">
        <v>37</v>
      </c>
      <c r="M1792" s="559"/>
    </row>
    <row r="1793" spans="1:16" s="74" customFormat="1" ht="14.25" customHeight="1" x14ac:dyDescent="0.25">
      <c r="A1793" s="558" t="s">
        <v>1247</v>
      </c>
      <c r="B1793" s="558"/>
      <c r="C1793" s="558"/>
      <c r="D1793" s="558"/>
      <c r="E1793" s="558"/>
      <c r="F1793" s="558"/>
      <c r="G1793" s="550" t="s">
        <v>39</v>
      </c>
      <c r="H1793" s="550"/>
      <c r="I1793" s="278"/>
      <c r="J1793" s="278"/>
      <c r="K1793" s="82"/>
      <c r="L1793" s="550" t="s">
        <v>40</v>
      </c>
      <c r="M1793" s="550"/>
    </row>
    <row r="1794" spans="1:16" s="93" customFormat="1" ht="19.5" customHeight="1" x14ac:dyDescent="0.15">
      <c r="A1794" s="557" t="s">
        <v>14</v>
      </c>
      <c r="B1794" s="557"/>
      <c r="C1794" s="557"/>
      <c r="D1794" s="557"/>
      <c r="E1794" s="557"/>
      <c r="F1794" s="194"/>
      <c r="G1794" s="196"/>
      <c r="H1794" s="291"/>
      <c r="I1794" s="196"/>
      <c r="J1794" s="196"/>
      <c r="K1794" s="198"/>
      <c r="L1794" s="196"/>
      <c r="M1794" s="215"/>
    </row>
    <row r="1795" spans="1:16" s="74" customFormat="1" ht="19.5" customHeight="1" x14ac:dyDescent="0.15">
      <c r="A1795" s="254" t="s">
        <v>594</v>
      </c>
      <c r="B1795" s="254"/>
      <c r="C1795" s="255"/>
      <c r="D1795" s="256"/>
      <c r="E1795" s="218" t="s">
        <v>657</v>
      </c>
      <c r="F1795" s="254"/>
      <c r="G1795" s="256" t="s">
        <v>272</v>
      </c>
      <c r="H1795" s="295"/>
      <c r="I1795" s="248" t="s">
        <v>273</v>
      </c>
      <c r="J1795" s="254"/>
      <c r="K1795" s="249"/>
      <c r="L1795" s="260"/>
      <c r="M1795" s="301" t="s">
        <v>274</v>
      </c>
      <c r="P1795" s="97"/>
    </row>
    <row r="1796" spans="1:16" s="74" customFormat="1" ht="9" customHeight="1" x14ac:dyDescent="0.15">
      <c r="A1796" s="193"/>
      <c r="B1796" s="194"/>
      <c r="C1796" s="195"/>
      <c r="D1796" s="196"/>
      <c r="E1796" s="197"/>
      <c r="F1796" s="197"/>
      <c r="G1796" s="196"/>
      <c r="H1796" s="283"/>
      <c r="I1796" s="197"/>
      <c r="J1796" s="197"/>
      <c r="K1796" s="198"/>
      <c r="L1796" s="197"/>
      <c r="M1796" s="215"/>
      <c r="P1796" s="97"/>
    </row>
    <row r="1797" spans="1:16" s="74" customFormat="1" ht="40.5" customHeight="1" x14ac:dyDescent="0.25">
      <c r="A1797" s="33" t="s">
        <v>2</v>
      </c>
      <c r="B1797" s="9" t="s">
        <v>3</v>
      </c>
      <c r="C1797" s="85" t="s">
        <v>4</v>
      </c>
      <c r="D1797" s="9" t="s">
        <v>5</v>
      </c>
      <c r="E1797" s="9" t="s">
        <v>6</v>
      </c>
      <c r="F1797" s="9" t="s">
        <v>7</v>
      </c>
      <c r="G1797" s="9" t="s">
        <v>8</v>
      </c>
      <c r="H1797" s="9" t="s">
        <v>9</v>
      </c>
      <c r="I1797" s="9" t="s">
        <v>22</v>
      </c>
      <c r="J1797" s="9" t="s">
        <v>10</v>
      </c>
      <c r="K1797" s="9" t="s">
        <v>11</v>
      </c>
      <c r="L1797" s="222" t="s">
        <v>12</v>
      </c>
      <c r="M1797" s="9" t="s">
        <v>13</v>
      </c>
      <c r="P1797" s="97"/>
    </row>
    <row r="1798" spans="1:16" s="74" customFormat="1" ht="19.5" hidden="1" customHeight="1" x14ac:dyDescent="0.25">
      <c r="A1798" s="551" t="s">
        <v>60</v>
      </c>
      <c r="B1798" s="552"/>
      <c r="C1798" s="552"/>
      <c r="D1798" s="552"/>
      <c r="E1798" s="552"/>
      <c r="F1798" s="552"/>
      <c r="G1798" s="552"/>
      <c r="H1798" s="552"/>
      <c r="I1798" s="552"/>
      <c r="J1798" s="552"/>
      <c r="K1798" s="553"/>
      <c r="L1798" s="313">
        <f>SUM(L1799:L1805)</f>
        <v>835.2</v>
      </c>
      <c r="M1798" s="89"/>
      <c r="P1798" s="97"/>
    </row>
    <row r="1799" spans="1:16" s="74" customFormat="1" ht="19.5" hidden="1" customHeight="1" x14ac:dyDescent="0.25">
      <c r="A1799" s="157" t="s">
        <v>720</v>
      </c>
      <c r="B1799" s="69">
        <v>3</v>
      </c>
      <c r="C1799" s="69">
        <v>1</v>
      </c>
      <c r="D1799" s="69">
        <v>25</v>
      </c>
      <c r="E1799" s="69"/>
      <c r="F1799" s="69" t="s">
        <v>684</v>
      </c>
      <c r="G1799" s="69" t="s">
        <v>811</v>
      </c>
      <c r="H1799" s="90" t="s">
        <v>815</v>
      </c>
      <c r="I1799" s="90">
        <v>43473</v>
      </c>
      <c r="J1799" s="90">
        <v>43473</v>
      </c>
      <c r="K1799" s="69" t="s">
        <v>816</v>
      </c>
      <c r="L1799" s="225">
        <v>92.8</v>
      </c>
      <c r="M1799" s="69" t="s">
        <v>145</v>
      </c>
      <c r="P1799" s="97"/>
    </row>
    <row r="1800" spans="1:16" s="74" customFormat="1" ht="19.5" hidden="1" customHeight="1" x14ac:dyDescent="0.25">
      <c r="A1800" s="157" t="s">
        <v>720</v>
      </c>
      <c r="B1800" s="69">
        <v>3</v>
      </c>
      <c r="C1800" s="69">
        <v>1</v>
      </c>
      <c r="D1800" s="69">
        <v>27</v>
      </c>
      <c r="E1800" s="69"/>
      <c r="F1800" s="69" t="s">
        <v>684</v>
      </c>
      <c r="G1800" s="69" t="s">
        <v>817</v>
      </c>
      <c r="H1800" s="69" t="s">
        <v>815</v>
      </c>
      <c r="I1800" s="90">
        <v>43473</v>
      </c>
      <c r="J1800" s="90">
        <v>43473</v>
      </c>
      <c r="K1800" s="69" t="s">
        <v>818</v>
      </c>
      <c r="L1800" s="225">
        <v>116</v>
      </c>
      <c r="M1800" s="321" t="s">
        <v>145</v>
      </c>
      <c r="P1800" s="97"/>
    </row>
    <row r="1801" spans="1:16" s="74" customFormat="1" ht="19.5" hidden="1" customHeight="1" x14ac:dyDescent="0.25">
      <c r="A1801" s="157" t="s">
        <v>720</v>
      </c>
      <c r="B1801" s="69">
        <v>3</v>
      </c>
      <c r="C1801" s="69">
        <v>22</v>
      </c>
      <c r="D1801" s="69">
        <v>177</v>
      </c>
      <c r="E1801" s="69"/>
      <c r="F1801" s="69" t="s">
        <v>680</v>
      </c>
      <c r="G1801" s="69" t="s">
        <v>936</v>
      </c>
      <c r="H1801" s="69" t="s">
        <v>815</v>
      </c>
      <c r="I1801" s="90">
        <v>43529</v>
      </c>
      <c r="J1801" s="90">
        <v>43529</v>
      </c>
      <c r="K1801" s="69" t="s">
        <v>937</v>
      </c>
      <c r="L1801" s="225">
        <v>382.8</v>
      </c>
      <c r="M1801" s="321" t="s">
        <v>145</v>
      </c>
      <c r="P1801" s="97"/>
    </row>
    <row r="1802" spans="1:16" s="74" customFormat="1" ht="26.25" hidden="1" customHeight="1" x14ac:dyDescent="0.25">
      <c r="A1802" s="157" t="s">
        <v>720</v>
      </c>
      <c r="B1802" s="69">
        <v>3</v>
      </c>
      <c r="C1802" s="69">
        <v>22</v>
      </c>
      <c r="D1802" s="69">
        <v>178</v>
      </c>
      <c r="E1802" s="69"/>
      <c r="F1802" s="69" t="s">
        <v>684</v>
      </c>
      <c r="G1802" s="69" t="s">
        <v>938</v>
      </c>
      <c r="H1802" s="69" t="s">
        <v>815</v>
      </c>
      <c r="I1802" s="90">
        <v>43531</v>
      </c>
      <c r="J1802" s="90">
        <v>43531</v>
      </c>
      <c r="K1802" s="69" t="s">
        <v>939</v>
      </c>
      <c r="L1802" s="225">
        <v>243.6</v>
      </c>
      <c r="M1802" s="321" t="s">
        <v>145</v>
      </c>
      <c r="P1802" s="97"/>
    </row>
    <row r="1803" spans="1:16" s="74" customFormat="1" ht="19.5" hidden="1" customHeight="1" x14ac:dyDescent="0.25">
      <c r="A1803" s="157"/>
      <c r="B1803" s="69"/>
      <c r="C1803" s="69"/>
      <c r="D1803" s="69"/>
      <c r="E1803" s="69"/>
      <c r="F1803" s="69"/>
      <c r="G1803" s="69"/>
      <c r="H1803" s="69"/>
      <c r="I1803" s="90"/>
      <c r="J1803" s="90"/>
      <c r="K1803" s="69"/>
      <c r="L1803" s="225"/>
      <c r="M1803" s="321"/>
      <c r="P1803" s="97"/>
    </row>
    <row r="1804" spans="1:16" s="74" customFormat="1" ht="19.5" hidden="1" customHeight="1" x14ac:dyDescent="0.25">
      <c r="A1804" s="157"/>
      <c r="B1804" s="69"/>
      <c r="C1804" s="69"/>
      <c r="D1804" s="69"/>
      <c r="E1804" s="69"/>
      <c r="F1804" s="69"/>
      <c r="G1804" s="69"/>
      <c r="H1804" s="69"/>
      <c r="I1804" s="90"/>
      <c r="J1804" s="90"/>
      <c r="K1804" s="69"/>
      <c r="L1804" s="225"/>
      <c r="M1804" s="321"/>
      <c r="P1804" s="97"/>
    </row>
    <row r="1805" spans="1:16" s="74" customFormat="1" ht="19.5" hidden="1" customHeight="1" x14ac:dyDescent="0.25">
      <c r="A1805" s="157"/>
      <c r="B1805" s="69"/>
      <c r="C1805" s="69"/>
      <c r="D1805" s="69"/>
      <c r="E1805" s="69"/>
      <c r="F1805" s="69"/>
      <c r="G1805" s="69"/>
      <c r="H1805" s="69"/>
      <c r="I1805" s="90"/>
      <c r="J1805" s="90"/>
      <c r="K1805" s="69"/>
      <c r="L1805" s="225"/>
      <c r="M1805" s="321"/>
      <c r="P1805" s="97"/>
    </row>
    <row r="1806" spans="1:16" s="74" customFormat="1" ht="19.5" customHeight="1" thickBot="1" x14ac:dyDescent="0.3">
      <c r="A1806" s="554" t="s">
        <v>640</v>
      </c>
      <c r="B1806" s="555"/>
      <c r="C1806" s="555"/>
      <c r="D1806" s="555"/>
      <c r="E1806" s="555"/>
      <c r="F1806" s="555"/>
      <c r="G1806" s="555"/>
      <c r="H1806" s="555"/>
      <c r="I1806" s="555"/>
      <c r="J1806" s="555"/>
      <c r="K1806" s="556"/>
      <c r="L1806" s="288">
        <f>SUM(L1807:L1810)</f>
        <v>1919.8000000000002</v>
      </c>
      <c r="M1806" s="96"/>
      <c r="P1806" s="97"/>
    </row>
    <row r="1807" spans="1:16" s="82" customFormat="1" ht="66" customHeight="1" x14ac:dyDescent="0.25">
      <c r="A1807" s="146" t="s">
        <v>1208</v>
      </c>
      <c r="B1807" s="99">
        <v>6</v>
      </c>
      <c r="C1807" s="100">
        <v>8</v>
      </c>
      <c r="D1807" s="152" t="s">
        <v>1529</v>
      </c>
      <c r="E1807" s="108"/>
      <c r="F1807" s="103" t="s">
        <v>680</v>
      </c>
      <c r="G1807" s="144" t="s">
        <v>1539</v>
      </c>
      <c r="H1807" s="103" t="s">
        <v>1537</v>
      </c>
      <c r="I1807" s="145">
        <v>43592</v>
      </c>
      <c r="J1807" s="145">
        <v>43592</v>
      </c>
      <c r="K1807" s="108" t="s">
        <v>1540</v>
      </c>
      <c r="L1807" s="247">
        <v>1177.4000000000001</v>
      </c>
      <c r="M1807" s="103" t="s">
        <v>1127</v>
      </c>
      <c r="N1807" s="483"/>
    </row>
    <row r="1808" spans="1:16" s="82" customFormat="1" ht="54.75" customHeight="1" x14ac:dyDescent="0.25">
      <c r="A1808" s="146" t="s">
        <v>720</v>
      </c>
      <c r="B1808" s="99">
        <v>6</v>
      </c>
      <c r="C1808" s="100">
        <v>7</v>
      </c>
      <c r="D1808" s="152" t="s">
        <v>1712</v>
      </c>
      <c r="E1808" s="108"/>
      <c r="F1808" s="103" t="s">
        <v>684</v>
      </c>
      <c r="G1808" s="144" t="s">
        <v>1624</v>
      </c>
      <c r="H1808" s="103" t="s">
        <v>1531</v>
      </c>
      <c r="I1808" s="145">
        <v>43592</v>
      </c>
      <c r="J1808" s="145">
        <v>43592</v>
      </c>
      <c r="K1808" s="108" t="s">
        <v>1625</v>
      </c>
      <c r="L1808" s="247">
        <v>742.4</v>
      </c>
      <c r="M1808" s="96" t="s">
        <v>1533</v>
      </c>
      <c r="N1808" s="511" t="s">
        <v>1713</v>
      </c>
    </row>
    <row r="1809" spans="1:16" s="82" customFormat="1" ht="19.5" customHeight="1" x14ac:dyDescent="0.25">
      <c r="A1809" s="146"/>
      <c r="B1809" s="99"/>
      <c r="C1809" s="100"/>
      <c r="D1809" s="152"/>
      <c r="E1809" s="108"/>
      <c r="F1809" s="103"/>
      <c r="G1809" s="144"/>
      <c r="H1809" s="103"/>
      <c r="I1809" s="145"/>
      <c r="J1809" s="145"/>
      <c r="K1809" s="108"/>
      <c r="L1809" s="247"/>
      <c r="M1809" s="96"/>
    </row>
    <row r="1810" spans="1:16" s="82" customFormat="1" ht="19.5" hidden="1" customHeight="1" x14ac:dyDescent="0.25">
      <c r="A1810" s="146"/>
      <c r="B1810" s="99"/>
      <c r="C1810" s="100"/>
      <c r="D1810" s="152"/>
      <c r="E1810" s="108"/>
      <c r="F1810" s="103"/>
      <c r="G1810" s="144"/>
      <c r="H1810" s="103"/>
      <c r="I1810" s="145"/>
      <c r="J1810" s="145"/>
      <c r="K1810" s="108"/>
      <c r="L1810" s="247"/>
      <c r="M1810" s="96"/>
    </row>
    <row r="1811" spans="1:16" s="74" customFormat="1" ht="19.5" hidden="1" customHeight="1" x14ac:dyDescent="0.25">
      <c r="A1811" s="564"/>
      <c r="B1811" s="565"/>
      <c r="C1811" s="565"/>
      <c r="D1811" s="565"/>
      <c r="E1811" s="565"/>
      <c r="F1811" s="565"/>
      <c r="G1811" s="565"/>
      <c r="H1811" s="565"/>
      <c r="I1811" s="565"/>
      <c r="J1811" s="565"/>
      <c r="K1811" s="566"/>
      <c r="L1811" s="269">
        <f>SUM(L1812:L1812)</f>
        <v>0</v>
      </c>
      <c r="M1811" s="96"/>
      <c r="P1811" s="97"/>
    </row>
    <row r="1812" spans="1:16" s="74" customFormat="1" ht="19.5" hidden="1" customHeight="1" x14ac:dyDescent="0.25">
      <c r="A1812" s="69"/>
      <c r="B1812" s="99"/>
      <c r="C1812" s="100"/>
      <c r="D1812" s="152"/>
      <c r="E1812" s="108"/>
      <c r="F1812" s="103"/>
      <c r="G1812" s="144"/>
      <c r="H1812" s="103"/>
      <c r="I1812" s="145"/>
      <c r="J1812" s="145"/>
      <c r="K1812" s="108"/>
      <c r="L1812" s="228"/>
      <c r="M1812" s="103"/>
    </row>
    <row r="1813" spans="1:16" s="74" customFormat="1" ht="19.5" hidden="1" customHeight="1" x14ac:dyDescent="0.25">
      <c r="A1813" s="561"/>
      <c r="B1813" s="562"/>
      <c r="C1813" s="562"/>
      <c r="D1813" s="562"/>
      <c r="E1813" s="562"/>
      <c r="F1813" s="562"/>
      <c r="G1813" s="562"/>
      <c r="H1813" s="562"/>
      <c r="I1813" s="562"/>
      <c r="J1813" s="562"/>
      <c r="K1813" s="563"/>
      <c r="L1813" s="334">
        <f>SUM(L1814:L1817)</f>
        <v>0</v>
      </c>
      <c r="M1813" s="96"/>
    </row>
    <row r="1814" spans="1:16" s="82" customFormat="1" ht="19.5" hidden="1" customHeight="1" x14ac:dyDescent="0.25">
      <c r="A1814" s="146"/>
      <c r="B1814" s="99"/>
      <c r="C1814" s="100"/>
      <c r="D1814" s="152"/>
      <c r="E1814" s="108"/>
      <c r="F1814" s="103"/>
      <c r="G1814" s="144"/>
      <c r="H1814" s="103"/>
      <c r="I1814" s="145"/>
      <c r="J1814" s="145"/>
      <c r="K1814" s="108"/>
      <c r="L1814" s="247"/>
      <c r="M1814" s="103"/>
    </row>
    <row r="1815" spans="1:16" s="82" customFormat="1" ht="19.5" hidden="1" customHeight="1" x14ac:dyDescent="0.25">
      <c r="A1815" s="146"/>
      <c r="B1815" s="99"/>
      <c r="C1815" s="100"/>
      <c r="D1815" s="152"/>
      <c r="E1815" s="108"/>
      <c r="F1815" s="103"/>
      <c r="G1815" s="144"/>
      <c r="H1815" s="103"/>
      <c r="I1815" s="145"/>
      <c r="J1815" s="145"/>
      <c r="K1815" s="108"/>
      <c r="L1815" s="247"/>
      <c r="M1815" s="96"/>
    </row>
    <row r="1816" spans="1:16" s="82" customFormat="1" ht="19.5" hidden="1" customHeight="1" x14ac:dyDescent="0.25">
      <c r="A1816" s="146"/>
      <c r="B1816" s="99"/>
      <c r="C1816" s="100"/>
      <c r="D1816" s="152"/>
      <c r="E1816" s="108"/>
      <c r="F1816" s="103"/>
      <c r="G1816" s="144"/>
      <c r="H1816" s="103"/>
      <c r="I1816" s="145"/>
      <c r="J1816" s="145"/>
      <c r="K1816" s="108"/>
      <c r="L1816" s="247"/>
      <c r="M1816" s="96"/>
    </row>
    <row r="1817" spans="1:16" s="82" customFormat="1" ht="19.5" hidden="1" customHeight="1" x14ac:dyDescent="0.25">
      <c r="A1817" s="146"/>
      <c r="B1817" s="99"/>
      <c r="C1817" s="100"/>
      <c r="D1817" s="152"/>
      <c r="E1817" s="108"/>
      <c r="F1817" s="103"/>
      <c r="G1817" s="144"/>
      <c r="H1817" s="103"/>
      <c r="I1817" s="145"/>
      <c r="J1817" s="145"/>
      <c r="K1817" s="108"/>
      <c r="L1817" s="247"/>
      <c r="M1817" s="96"/>
    </row>
    <row r="1818" spans="1:16" s="82" customFormat="1" ht="19.5" hidden="1" customHeight="1" x14ac:dyDescent="0.25">
      <c r="A1818" s="561"/>
      <c r="B1818" s="562"/>
      <c r="C1818" s="562"/>
      <c r="D1818" s="562"/>
      <c r="E1818" s="562"/>
      <c r="F1818" s="562"/>
      <c r="G1818" s="562"/>
      <c r="H1818" s="562"/>
      <c r="I1818" s="562"/>
      <c r="J1818" s="562"/>
      <c r="K1818" s="563"/>
      <c r="L1818" s="334">
        <f>SUM(L1819:L1823)</f>
        <v>0</v>
      </c>
      <c r="M1818" s="96"/>
    </row>
    <row r="1819" spans="1:16" s="82" customFormat="1" ht="19.5" hidden="1" customHeight="1" x14ac:dyDescent="0.25">
      <c r="A1819" s="146"/>
      <c r="B1819" s="99"/>
      <c r="C1819" s="100"/>
      <c r="D1819" s="152"/>
      <c r="E1819" s="108"/>
      <c r="F1819" s="103"/>
      <c r="G1819" s="144"/>
      <c r="H1819" s="103"/>
      <c r="I1819" s="145"/>
      <c r="J1819" s="145"/>
      <c r="K1819" s="108"/>
      <c r="L1819" s="247"/>
      <c r="M1819" s="96"/>
    </row>
    <row r="1820" spans="1:16" s="82" customFormat="1" ht="19.5" hidden="1" customHeight="1" x14ac:dyDescent="0.25">
      <c r="A1820" s="146"/>
      <c r="B1820" s="99"/>
      <c r="C1820" s="100"/>
      <c r="D1820" s="152"/>
      <c r="E1820" s="108"/>
      <c r="F1820" s="103"/>
      <c r="G1820" s="144"/>
      <c r="H1820" s="103"/>
      <c r="I1820" s="145"/>
      <c r="J1820" s="145"/>
      <c r="K1820" s="108"/>
      <c r="L1820" s="247"/>
      <c r="M1820" s="96"/>
    </row>
    <row r="1821" spans="1:16" s="82" customFormat="1" ht="19.5" hidden="1" customHeight="1" x14ac:dyDescent="0.25">
      <c r="A1821" s="146"/>
      <c r="B1821" s="99"/>
      <c r="C1821" s="100"/>
      <c r="D1821" s="152"/>
      <c r="E1821" s="108"/>
      <c r="F1821" s="103"/>
      <c r="G1821" s="144"/>
      <c r="H1821" s="103"/>
      <c r="I1821" s="145"/>
      <c r="J1821" s="145"/>
      <c r="K1821" s="108"/>
      <c r="L1821" s="247"/>
      <c r="M1821" s="96"/>
    </row>
    <row r="1822" spans="1:16" s="82" customFormat="1" ht="19.5" hidden="1" customHeight="1" x14ac:dyDescent="0.25">
      <c r="A1822" s="146"/>
      <c r="B1822" s="99"/>
      <c r="C1822" s="100"/>
      <c r="D1822" s="152"/>
      <c r="E1822" s="108"/>
      <c r="F1822" s="103"/>
      <c r="G1822" s="144"/>
      <c r="H1822" s="103"/>
      <c r="I1822" s="145"/>
      <c r="J1822" s="145"/>
      <c r="K1822" s="108"/>
      <c r="L1822" s="247"/>
      <c r="M1822" s="96"/>
    </row>
    <row r="1823" spans="1:16" s="82" customFormat="1" ht="19.5" hidden="1" customHeight="1" x14ac:dyDescent="0.25">
      <c r="A1823" s="146"/>
      <c r="B1823" s="99"/>
      <c r="C1823" s="100"/>
      <c r="D1823" s="152"/>
      <c r="E1823" s="108"/>
      <c r="F1823" s="103"/>
      <c r="G1823" s="144"/>
      <c r="H1823" s="103"/>
      <c r="I1823" s="145"/>
      <c r="J1823" s="145"/>
      <c r="K1823" s="108"/>
      <c r="L1823" s="244"/>
      <c r="M1823" s="96"/>
    </row>
    <row r="1824" spans="1:16" s="82" customFormat="1" ht="19.5" hidden="1" customHeight="1" thickBot="1" x14ac:dyDescent="0.3">
      <c r="A1824" s="554"/>
      <c r="B1824" s="555"/>
      <c r="C1824" s="555"/>
      <c r="D1824" s="555"/>
      <c r="E1824" s="555"/>
      <c r="F1824" s="555"/>
      <c r="G1824" s="555"/>
      <c r="H1824" s="555"/>
      <c r="I1824" s="555"/>
      <c r="J1824" s="555"/>
      <c r="K1824" s="556"/>
      <c r="L1824" s="288">
        <f>SUM(L1825:L1830)</f>
        <v>0</v>
      </c>
      <c r="M1824" s="96"/>
    </row>
    <row r="1825" spans="1:16" s="82" customFormat="1" ht="19.5" hidden="1" customHeight="1" x14ac:dyDescent="0.25">
      <c r="A1825" s="146"/>
      <c r="B1825" s="99"/>
      <c r="C1825" s="100"/>
      <c r="D1825" s="142"/>
      <c r="E1825" s="102"/>
      <c r="F1825" s="103"/>
      <c r="G1825" s="143"/>
      <c r="H1825" s="96"/>
      <c r="I1825" s="105"/>
      <c r="J1825" s="105"/>
      <c r="K1825" s="108"/>
      <c r="L1825" s="247"/>
      <c r="M1825" s="103"/>
    </row>
    <row r="1826" spans="1:16" s="74" customFormat="1" ht="19.5" hidden="1" customHeight="1" x14ac:dyDescent="0.25">
      <c r="A1826" s="69"/>
      <c r="B1826" s="99"/>
      <c r="C1826" s="100"/>
      <c r="D1826" s="142"/>
      <c r="E1826" s="102"/>
      <c r="F1826" s="103"/>
      <c r="G1826" s="143"/>
      <c r="H1826" s="96"/>
      <c r="I1826" s="105"/>
      <c r="J1826" s="105"/>
      <c r="K1826" s="108"/>
      <c r="L1826" s="247"/>
      <c r="M1826" s="103"/>
      <c r="P1826" s="97"/>
    </row>
    <row r="1827" spans="1:16" s="74" customFormat="1" ht="19.5" hidden="1" customHeight="1" x14ac:dyDescent="0.25">
      <c r="A1827" s="69"/>
      <c r="B1827" s="99"/>
      <c r="C1827" s="100"/>
      <c r="D1827" s="142"/>
      <c r="E1827" s="108"/>
      <c r="F1827" s="103"/>
      <c r="G1827" s="144"/>
      <c r="H1827" s="103"/>
      <c r="I1827" s="145"/>
      <c r="J1827" s="145"/>
      <c r="K1827" s="108"/>
      <c r="L1827" s="247"/>
      <c r="M1827" s="96"/>
      <c r="P1827" s="97"/>
    </row>
    <row r="1828" spans="1:16" s="74" customFormat="1" ht="19.5" hidden="1" customHeight="1" x14ac:dyDescent="0.25">
      <c r="A1828" s="69"/>
      <c r="B1828" s="99"/>
      <c r="C1828" s="100"/>
      <c r="D1828" s="152"/>
      <c r="E1828" s="108"/>
      <c r="F1828" s="103"/>
      <c r="G1828" s="144"/>
      <c r="H1828" s="103"/>
      <c r="I1828" s="145"/>
      <c r="J1828" s="145"/>
      <c r="K1828" s="108"/>
      <c r="L1828" s="247"/>
      <c r="M1828" s="96"/>
      <c r="P1828" s="97"/>
    </row>
    <row r="1829" spans="1:16" s="74" customFormat="1" ht="19.5" hidden="1" customHeight="1" x14ac:dyDescent="0.25">
      <c r="A1829" s="69"/>
      <c r="B1829" s="99"/>
      <c r="C1829" s="100"/>
      <c r="D1829" s="152"/>
      <c r="E1829" s="108"/>
      <c r="F1829" s="103"/>
      <c r="G1829" s="144"/>
      <c r="H1829" s="103"/>
      <c r="I1829" s="145"/>
      <c r="J1829" s="145"/>
      <c r="K1829" s="108"/>
      <c r="L1829" s="247"/>
      <c r="M1829" s="96"/>
      <c r="P1829" s="97"/>
    </row>
    <row r="1830" spans="1:16" s="74" customFormat="1" ht="19.5" hidden="1" customHeight="1" x14ac:dyDescent="0.25">
      <c r="A1830" s="69"/>
      <c r="B1830" s="99"/>
      <c r="C1830" s="100"/>
      <c r="D1830" s="142"/>
      <c r="E1830" s="102"/>
      <c r="F1830" s="103"/>
      <c r="G1830" s="143"/>
      <c r="H1830" s="96"/>
      <c r="I1830" s="105"/>
      <c r="J1830" s="105"/>
      <c r="K1830" s="108"/>
      <c r="L1830" s="247"/>
      <c r="M1830" s="96"/>
      <c r="P1830" s="97"/>
    </row>
    <row r="1831" spans="1:16" s="82" customFormat="1" ht="19.5" hidden="1" customHeight="1" thickBot="1" x14ac:dyDescent="0.3">
      <c r="A1831" s="554"/>
      <c r="B1831" s="555"/>
      <c r="C1831" s="555"/>
      <c r="D1831" s="555"/>
      <c r="E1831" s="555"/>
      <c r="F1831" s="555"/>
      <c r="G1831" s="555"/>
      <c r="H1831" s="555"/>
      <c r="I1831" s="555"/>
      <c r="J1831" s="555"/>
      <c r="K1831" s="556"/>
      <c r="L1831" s="288">
        <f>SUM(L1832:L1834)</f>
        <v>0</v>
      </c>
      <c r="M1831" s="96"/>
    </row>
    <row r="1832" spans="1:16" s="74" customFormat="1" ht="19.5" hidden="1" customHeight="1" x14ac:dyDescent="0.25">
      <c r="A1832" s="69"/>
      <c r="B1832" s="99"/>
      <c r="C1832" s="100"/>
      <c r="D1832" s="142"/>
      <c r="E1832" s="102"/>
      <c r="F1832" s="103"/>
      <c r="G1832" s="143"/>
      <c r="H1832" s="96"/>
      <c r="I1832" s="105"/>
      <c r="J1832" s="105"/>
      <c r="K1832" s="108"/>
      <c r="L1832" s="247"/>
      <c r="M1832" s="96"/>
      <c r="P1832" s="97"/>
    </row>
    <row r="1833" spans="1:16" s="74" customFormat="1" ht="19.5" hidden="1" customHeight="1" x14ac:dyDescent="0.25">
      <c r="A1833" s="69"/>
      <c r="B1833" s="99"/>
      <c r="C1833" s="100"/>
      <c r="D1833" s="142"/>
      <c r="E1833" s="102"/>
      <c r="F1833" s="103"/>
      <c r="G1833" s="143"/>
      <c r="H1833" s="96"/>
      <c r="I1833" s="105"/>
      <c r="J1833" s="105"/>
      <c r="K1833" s="108"/>
      <c r="L1833" s="247"/>
      <c r="M1833" s="96"/>
      <c r="P1833" s="97"/>
    </row>
    <row r="1834" spans="1:16" s="74" customFormat="1" ht="19.5" hidden="1" customHeight="1" x14ac:dyDescent="0.25">
      <c r="A1834" s="69"/>
      <c r="B1834" s="99"/>
      <c r="C1834" s="100"/>
      <c r="D1834" s="142"/>
      <c r="E1834" s="102"/>
      <c r="F1834" s="103"/>
      <c r="G1834" s="143"/>
      <c r="H1834" s="96"/>
      <c r="I1834" s="105"/>
      <c r="J1834" s="105"/>
      <c r="K1834" s="108"/>
      <c r="L1834" s="247"/>
      <c r="M1834" s="96"/>
      <c r="P1834" s="97"/>
    </row>
    <row r="1835" spans="1:16" s="82" customFormat="1" ht="19.5" hidden="1" customHeight="1" thickBot="1" x14ac:dyDescent="0.3">
      <c r="A1835" s="554"/>
      <c r="B1835" s="555"/>
      <c r="C1835" s="555"/>
      <c r="D1835" s="555"/>
      <c r="E1835" s="555"/>
      <c r="F1835" s="555"/>
      <c r="G1835" s="555"/>
      <c r="H1835" s="555"/>
      <c r="I1835" s="555"/>
      <c r="J1835" s="555"/>
      <c r="K1835" s="556"/>
      <c r="L1835" s="288">
        <f>SUM(L1836:L1837)</f>
        <v>0</v>
      </c>
      <c r="M1835" s="96"/>
    </row>
    <row r="1836" spans="1:16" s="74" customFormat="1" ht="19.5" hidden="1" customHeight="1" x14ac:dyDescent="0.25">
      <c r="A1836" s="69"/>
      <c r="B1836" s="100"/>
      <c r="C1836" s="100"/>
      <c r="D1836" s="142"/>
      <c r="E1836" s="102"/>
      <c r="F1836" s="103"/>
      <c r="G1836" s="143"/>
      <c r="H1836" s="96"/>
      <c r="I1836" s="105"/>
      <c r="J1836" s="105"/>
      <c r="K1836" s="108"/>
      <c r="L1836" s="247"/>
      <c r="M1836" s="96"/>
      <c r="P1836" s="97"/>
    </row>
    <row r="1837" spans="1:16" s="74" customFormat="1" ht="19.5" hidden="1" customHeight="1" x14ac:dyDescent="0.25">
      <c r="A1837" s="69"/>
      <c r="B1837" s="100"/>
      <c r="C1837" s="100"/>
      <c r="D1837" s="142"/>
      <c r="E1837" s="102"/>
      <c r="F1837" s="103"/>
      <c r="G1837" s="143"/>
      <c r="H1837" s="96"/>
      <c r="I1837" s="105"/>
      <c r="J1837" s="105"/>
      <c r="K1837" s="108"/>
      <c r="L1837" s="247"/>
      <c r="M1837" s="96"/>
      <c r="P1837" s="97"/>
    </row>
    <row r="1838" spans="1:16" s="82" customFormat="1" ht="19.5" hidden="1" customHeight="1" thickBot="1" x14ac:dyDescent="0.3">
      <c r="A1838" s="554"/>
      <c r="B1838" s="555"/>
      <c r="C1838" s="555"/>
      <c r="D1838" s="555"/>
      <c r="E1838" s="555"/>
      <c r="F1838" s="555"/>
      <c r="G1838" s="555"/>
      <c r="H1838" s="555"/>
      <c r="I1838" s="555"/>
      <c r="J1838" s="555"/>
      <c r="K1838" s="556"/>
      <c r="L1838" s="288">
        <f>SUM(L1839:L1841)</f>
        <v>0</v>
      </c>
      <c r="M1838" s="96"/>
    </row>
    <row r="1839" spans="1:16" s="74" customFormat="1" ht="19.5" hidden="1" customHeight="1" x14ac:dyDescent="0.25">
      <c r="A1839" s="69"/>
      <c r="B1839" s="100"/>
      <c r="C1839" s="100"/>
      <c r="D1839" s="142"/>
      <c r="E1839" s="102"/>
      <c r="F1839" s="103"/>
      <c r="G1839" s="143"/>
      <c r="H1839" s="96"/>
      <c r="I1839" s="105"/>
      <c r="J1839" s="105"/>
      <c r="K1839" s="108"/>
      <c r="L1839" s="247"/>
      <c r="M1839" s="96"/>
      <c r="P1839" s="97"/>
    </row>
    <row r="1840" spans="1:16" s="74" customFormat="1" ht="19.5" hidden="1" customHeight="1" x14ac:dyDescent="0.25">
      <c r="A1840" s="69"/>
      <c r="B1840" s="100"/>
      <c r="C1840" s="100"/>
      <c r="D1840" s="142"/>
      <c r="E1840" s="102"/>
      <c r="F1840" s="103"/>
      <c r="G1840" s="143"/>
      <c r="H1840" s="96"/>
      <c r="I1840" s="105"/>
      <c r="J1840" s="105"/>
      <c r="K1840" s="108"/>
      <c r="L1840" s="247"/>
      <c r="M1840" s="96"/>
      <c r="P1840" s="97"/>
    </row>
    <row r="1841" spans="1:16" s="74" customFormat="1" ht="19.5" hidden="1" customHeight="1" x14ac:dyDescent="0.25">
      <c r="A1841" s="69"/>
      <c r="B1841" s="100"/>
      <c r="C1841" s="100"/>
      <c r="D1841" s="142"/>
      <c r="E1841" s="102"/>
      <c r="F1841" s="103"/>
      <c r="G1841" s="143"/>
      <c r="H1841" s="96"/>
      <c r="I1841" s="105"/>
      <c r="J1841" s="105"/>
      <c r="K1841" s="108"/>
      <c r="L1841" s="247"/>
      <c r="M1841" s="96"/>
      <c r="P1841" s="97"/>
    </row>
    <row r="1842" spans="1:16" s="82" customFormat="1" ht="19.5" hidden="1" customHeight="1" thickBot="1" x14ac:dyDescent="0.3">
      <c r="A1842" s="554"/>
      <c r="B1842" s="555"/>
      <c r="C1842" s="555"/>
      <c r="D1842" s="555"/>
      <c r="E1842" s="555"/>
      <c r="F1842" s="555"/>
      <c r="G1842" s="555"/>
      <c r="H1842" s="555"/>
      <c r="I1842" s="555"/>
      <c r="J1842" s="555"/>
      <c r="K1842" s="556"/>
      <c r="L1842" s="288">
        <f>SUM(L1843:L1846)</f>
        <v>0</v>
      </c>
      <c r="M1842" s="96"/>
    </row>
    <row r="1843" spans="1:16" s="74" customFormat="1" ht="19.5" hidden="1" customHeight="1" x14ac:dyDescent="0.25">
      <c r="A1843" s="69"/>
      <c r="B1843" s="100"/>
      <c r="C1843" s="100"/>
      <c r="D1843" s="142"/>
      <c r="E1843" s="102"/>
      <c r="F1843" s="103"/>
      <c r="G1843" s="143"/>
      <c r="H1843" s="96"/>
      <c r="I1843" s="105"/>
      <c r="J1843" s="105"/>
      <c r="K1843" s="108"/>
      <c r="L1843" s="247"/>
      <c r="M1843" s="96"/>
      <c r="P1843" s="97"/>
    </row>
    <row r="1844" spans="1:16" s="82" customFormat="1" ht="19.5" hidden="1" customHeight="1" x14ac:dyDescent="0.25">
      <c r="A1844" s="69"/>
      <c r="B1844" s="100"/>
      <c r="C1844" s="100"/>
      <c r="D1844" s="142"/>
      <c r="E1844" s="102"/>
      <c r="F1844" s="103"/>
      <c r="G1844" s="143"/>
      <c r="H1844" s="96"/>
      <c r="I1844" s="105"/>
      <c r="J1844" s="105"/>
      <c r="K1844" s="108"/>
      <c r="L1844" s="244"/>
      <c r="M1844" s="103"/>
    </row>
    <row r="1845" spans="1:16" s="82" customFormat="1" ht="19.5" hidden="1" customHeight="1" x14ac:dyDescent="0.25">
      <c r="A1845" s="69"/>
      <c r="B1845" s="100"/>
      <c r="C1845" s="100"/>
      <c r="D1845" s="152"/>
      <c r="E1845" s="108"/>
      <c r="F1845" s="103"/>
      <c r="G1845" s="144"/>
      <c r="H1845" s="103"/>
      <c r="I1845" s="145"/>
      <c r="J1845" s="145"/>
      <c r="K1845" s="108"/>
      <c r="L1845" s="244"/>
      <c r="M1845" s="103"/>
    </row>
    <row r="1846" spans="1:16" s="82" customFormat="1" ht="19.5" customHeight="1" x14ac:dyDescent="0.25">
      <c r="A1846" s="69"/>
      <c r="B1846" s="100"/>
      <c r="C1846" s="100"/>
      <c r="D1846" s="152"/>
      <c r="E1846" s="108"/>
      <c r="F1846" s="103"/>
      <c r="G1846" s="144"/>
      <c r="H1846" s="103"/>
      <c r="I1846" s="145"/>
      <c r="J1846" s="145"/>
      <c r="K1846" s="108"/>
      <c r="L1846" s="244"/>
      <c r="M1846" s="103"/>
    </row>
    <row r="1847" spans="1:16" s="82" customFormat="1" ht="19.5" customHeight="1" thickBot="1" x14ac:dyDescent="0.3">
      <c r="A1847" s="116" t="s">
        <v>34</v>
      </c>
      <c r="B1847" s="113"/>
      <c r="C1847" s="114"/>
      <c r="D1847" s="115"/>
      <c r="E1847" s="116"/>
      <c r="F1847" s="117"/>
      <c r="G1847" s="118"/>
      <c r="H1847" s="117"/>
      <c r="I1847" s="119"/>
      <c r="J1847" s="119"/>
      <c r="K1847" s="119"/>
      <c r="L1847" s="229">
        <f>L1798+L1806+L1808+L1811+L1813+L1818+L1824+L1831+L1835+L1842</f>
        <v>3497.4</v>
      </c>
      <c r="M1847" s="204"/>
    </row>
    <row r="1848" spans="1:16" ht="19.5" customHeight="1" x14ac:dyDescent="0.15">
      <c r="A1848" s="507"/>
      <c r="B1848" s="507"/>
      <c r="C1848" s="507"/>
      <c r="D1848" s="507"/>
      <c r="E1848" s="507"/>
      <c r="F1848" s="507"/>
      <c r="G1848" s="276"/>
      <c r="H1848" s="123"/>
      <c r="I1848" s="277"/>
      <c r="J1848" s="277"/>
      <c r="K1848" s="277"/>
      <c r="L1848" s="230"/>
      <c r="M1848" s="205"/>
    </row>
    <row r="1849" spans="1:16" ht="15" customHeight="1" x14ac:dyDescent="0.15">
      <c r="A1849" s="558" t="s">
        <v>18</v>
      </c>
      <c r="B1849" s="558"/>
      <c r="C1849" s="558"/>
      <c r="D1849" s="558"/>
      <c r="E1849" s="558"/>
      <c r="F1849" s="558"/>
      <c r="G1849" s="560" t="s">
        <v>19</v>
      </c>
      <c r="H1849" s="560"/>
      <c r="I1849" s="128"/>
      <c r="J1849" s="128"/>
      <c r="K1849" s="128"/>
      <c r="L1849" s="550" t="s">
        <v>20</v>
      </c>
      <c r="M1849" s="550"/>
    </row>
    <row r="1850" spans="1:16" s="88" customFormat="1" ht="12.75" customHeight="1" x14ac:dyDescent="0.25">
      <c r="A1850" s="558" t="s">
        <v>1246</v>
      </c>
      <c r="B1850" s="558"/>
      <c r="C1850" s="558"/>
      <c r="D1850" s="558"/>
      <c r="E1850" s="558"/>
      <c r="F1850" s="558"/>
      <c r="G1850" s="559" t="s">
        <v>36</v>
      </c>
      <c r="H1850" s="559"/>
      <c r="I1850" s="279"/>
      <c r="J1850" s="279"/>
      <c r="K1850" s="82"/>
      <c r="L1850" s="559" t="s">
        <v>37</v>
      </c>
      <c r="M1850" s="559"/>
    </row>
    <row r="1851" spans="1:16" s="74" customFormat="1" ht="14.25" customHeight="1" x14ac:dyDescent="0.25">
      <c r="A1851" s="558" t="s">
        <v>1247</v>
      </c>
      <c r="B1851" s="558"/>
      <c r="C1851" s="558"/>
      <c r="D1851" s="558"/>
      <c r="E1851" s="558"/>
      <c r="F1851" s="558"/>
      <c r="G1851" s="550" t="s">
        <v>39</v>
      </c>
      <c r="H1851" s="550"/>
      <c r="I1851" s="278"/>
      <c r="J1851" s="278"/>
      <c r="K1851" s="82"/>
      <c r="L1851" s="550" t="s">
        <v>40</v>
      </c>
      <c r="M1851" s="550"/>
    </row>
    <row r="1852" spans="1:16" s="93" customFormat="1" ht="19.5" customHeight="1" x14ac:dyDescent="0.15">
      <c r="A1852" s="557" t="s">
        <v>14</v>
      </c>
      <c r="B1852" s="557"/>
      <c r="C1852" s="557"/>
      <c r="D1852" s="557"/>
      <c r="E1852" s="557"/>
      <c r="F1852" s="194"/>
      <c r="G1852" s="196"/>
      <c r="H1852" s="291"/>
      <c r="I1852" s="196"/>
      <c r="J1852" s="196"/>
      <c r="K1852" s="198"/>
      <c r="L1852" s="196"/>
      <c r="M1852" s="215"/>
    </row>
    <row r="1853" spans="1:16" s="74" customFormat="1" ht="19.5" customHeight="1" x14ac:dyDescent="0.15">
      <c r="A1853" s="254" t="s">
        <v>632</v>
      </c>
      <c r="B1853" s="254"/>
      <c r="C1853" s="255"/>
      <c r="D1853" s="256"/>
      <c r="E1853" s="218" t="s">
        <v>276</v>
      </c>
      <c r="F1853" s="254"/>
      <c r="G1853" s="256" t="s">
        <v>272</v>
      </c>
      <c r="H1853" s="295"/>
      <c r="I1853" s="248" t="s">
        <v>277</v>
      </c>
      <c r="J1853" s="254"/>
      <c r="K1853" s="249"/>
      <c r="L1853" s="260"/>
      <c r="M1853" s="301" t="s">
        <v>278</v>
      </c>
      <c r="P1853" s="97"/>
    </row>
    <row r="1854" spans="1:16" s="74" customFormat="1" ht="10.5" customHeight="1" x14ac:dyDescent="0.15">
      <c r="A1854" s="193"/>
      <c r="B1854" s="194"/>
      <c r="C1854" s="195"/>
      <c r="D1854" s="196"/>
      <c r="E1854" s="197"/>
      <c r="F1854" s="197"/>
      <c r="G1854" s="196"/>
      <c r="H1854" s="283"/>
      <c r="I1854" s="197"/>
      <c r="J1854" s="197"/>
      <c r="K1854" s="198"/>
      <c r="L1854" s="197"/>
      <c r="M1854" s="215"/>
      <c r="P1854" s="97"/>
    </row>
    <row r="1855" spans="1:16" s="74" customFormat="1" ht="39.75" customHeight="1" x14ac:dyDescent="0.25">
      <c r="A1855" s="33" t="s">
        <v>2</v>
      </c>
      <c r="B1855" s="9" t="s">
        <v>3</v>
      </c>
      <c r="C1855" s="85" t="s">
        <v>4</v>
      </c>
      <c r="D1855" s="9" t="s">
        <v>5</v>
      </c>
      <c r="E1855" s="9" t="s">
        <v>6</v>
      </c>
      <c r="F1855" s="9" t="s">
        <v>7</v>
      </c>
      <c r="G1855" s="9" t="s">
        <v>8</v>
      </c>
      <c r="H1855" s="9" t="s">
        <v>9</v>
      </c>
      <c r="I1855" s="9" t="s">
        <v>22</v>
      </c>
      <c r="J1855" s="9" t="s">
        <v>10</v>
      </c>
      <c r="K1855" s="9" t="s">
        <v>11</v>
      </c>
      <c r="L1855" s="222" t="s">
        <v>12</v>
      </c>
      <c r="M1855" s="9" t="s">
        <v>13</v>
      </c>
      <c r="P1855" s="97"/>
    </row>
    <row r="1856" spans="1:16" s="74" customFormat="1" ht="19.5" hidden="1" customHeight="1" x14ac:dyDescent="0.25">
      <c r="A1856" s="551" t="s">
        <v>60</v>
      </c>
      <c r="B1856" s="552"/>
      <c r="C1856" s="552"/>
      <c r="D1856" s="552"/>
      <c r="E1856" s="552"/>
      <c r="F1856" s="552"/>
      <c r="G1856" s="552"/>
      <c r="H1856" s="552"/>
      <c r="I1856" s="552"/>
      <c r="J1856" s="552"/>
      <c r="K1856" s="553"/>
      <c r="L1856" s="334">
        <f>SUM(L1857:L1866)</f>
        <v>9280.58</v>
      </c>
      <c r="M1856" s="96"/>
      <c r="P1856" s="97"/>
    </row>
    <row r="1857" spans="1:14" s="74" customFormat="1" ht="19.5" hidden="1" customHeight="1" x14ac:dyDescent="0.25">
      <c r="A1857" s="69" t="s">
        <v>720</v>
      </c>
      <c r="B1857" s="99">
        <v>3</v>
      </c>
      <c r="C1857" s="100">
        <v>1</v>
      </c>
      <c r="D1857" s="152">
        <v>26</v>
      </c>
      <c r="E1857" s="108"/>
      <c r="F1857" s="103" t="s">
        <v>680</v>
      </c>
      <c r="G1857" s="144" t="s">
        <v>759</v>
      </c>
      <c r="H1857" s="103" t="s">
        <v>757</v>
      </c>
      <c r="I1857" s="145">
        <v>43480</v>
      </c>
      <c r="J1857" s="145">
        <v>43480</v>
      </c>
      <c r="K1857" s="108" t="s">
        <v>760</v>
      </c>
      <c r="L1857" s="247">
        <v>243.6</v>
      </c>
      <c r="M1857" s="103" t="s">
        <v>145</v>
      </c>
    </row>
    <row r="1858" spans="1:14" s="74" customFormat="1" ht="19.5" hidden="1" customHeight="1" x14ac:dyDescent="0.25">
      <c r="A1858" s="69" t="s">
        <v>720</v>
      </c>
      <c r="B1858" s="99">
        <v>3</v>
      </c>
      <c r="C1858" s="100">
        <v>1</v>
      </c>
      <c r="D1858" s="152">
        <v>33</v>
      </c>
      <c r="E1858" s="108"/>
      <c r="F1858" s="103" t="s">
        <v>680</v>
      </c>
      <c r="G1858" s="144" t="s">
        <v>767</v>
      </c>
      <c r="H1858" s="103" t="s">
        <v>757</v>
      </c>
      <c r="I1858" s="145">
        <v>43480</v>
      </c>
      <c r="J1858" s="145">
        <v>43480</v>
      </c>
      <c r="K1858" s="108" t="s">
        <v>768</v>
      </c>
      <c r="L1858" s="247">
        <v>1930.24</v>
      </c>
      <c r="M1858" s="96" t="s">
        <v>145</v>
      </c>
    </row>
    <row r="1859" spans="1:14" s="74" customFormat="1" ht="19.5" hidden="1" customHeight="1" x14ac:dyDescent="0.25">
      <c r="A1859" s="69" t="s">
        <v>720</v>
      </c>
      <c r="B1859" s="99">
        <v>3</v>
      </c>
      <c r="C1859" s="100">
        <v>4</v>
      </c>
      <c r="D1859" s="152">
        <v>47</v>
      </c>
      <c r="E1859" s="108"/>
      <c r="F1859" s="103" t="s">
        <v>680</v>
      </c>
      <c r="G1859" s="144" t="s">
        <v>783</v>
      </c>
      <c r="H1859" s="103" t="s">
        <v>782</v>
      </c>
      <c r="I1859" s="145">
        <v>43487</v>
      </c>
      <c r="J1859" s="145">
        <v>43487</v>
      </c>
      <c r="K1859" s="108">
        <v>21</v>
      </c>
      <c r="L1859" s="247">
        <v>5057.6000000000004</v>
      </c>
      <c r="M1859" s="96" t="s">
        <v>145</v>
      </c>
    </row>
    <row r="1860" spans="1:14" s="74" customFormat="1" ht="19.5" hidden="1" customHeight="1" x14ac:dyDescent="0.25">
      <c r="A1860" s="69" t="s">
        <v>720</v>
      </c>
      <c r="B1860" s="99">
        <v>3</v>
      </c>
      <c r="C1860" s="100">
        <v>1</v>
      </c>
      <c r="D1860" s="152">
        <v>24</v>
      </c>
      <c r="E1860" s="108"/>
      <c r="F1860" s="103" t="s">
        <v>684</v>
      </c>
      <c r="G1860" s="144" t="s">
        <v>813</v>
      </c>
      <c r="H1860" s="103" t="s">
        <v>757</v>
      </c>
      <c r="I1860" s="145">
        <v>43473</v>
      </c>
      <c r="J1860" s="145">
        <v>43473</v>
      </c>
      <c r="K1860" s="108" t="s">
        <v>814</v>
      </c>
      <c r="L1860" s="247">
        <v>92.8</v>
      </c>
      <c r="M1860" s="96" t="s">
        <v>145</v>
      </c>
    </row>
    <row r="1861" spans="1:14" s="74" customFormat="1" ht="38.25" hidden="1" customHeight="1" x14ac:dyDescent="0.25">
      <c r="A1861" s="69" t="s">
        <v>720</v>
      </c>
      <c r="B1861" s="99">
        <v>3</v>
      </c>
      <c r="C1861" s="100">
        <v>1</v>
      </c>
      <c r="D1861" s="152">
        <v>32</v>
      </c>
      <c r="E1861" s="108"/>
      <c r="F1861" s="103" t="s">
        <v>684</v>
      </c>
      <c r="G1861" s="144" t="s">
        <v>821</v>
      </c>
      <c r="H1861" s="103" t="s">
        <v>757</v>
      </c>
      <c r="I1861" s="145">
        <v>43473</v>
      </c>
      <c r="J1861" s="145">
        <v>43473</v>
      </c>
      <c r="K1861" s="108" t="s">
        <v>822</v>
      </c>
      <c r="L1861" s="247">
        <v>452.4</v>
      </c>
      <c r="M1861" s="96" t="s">
        <v>145</v>
      </c>
    </row>
    <row r="1862" spans="1:14" s="74" customFormat="1" ht="19.5" hidden="1" customHeight="1" x14ac:dyDescent="0.25">
      <c r="A1862" s="69" t="s">
        <v>720</v>
      </c>
      <c r="B1862" s="99">
        <v>3</v>
      </c>
      <c r="C1862" s="100">
        <v>1</v>
      </c>
      <c r="D1862" s="152">
        <v>46</v>
      </c>
      <c r="E1862" s="108"/>
      <c r="F1862" s="103" t="s">
        <v>684</v>
      </c>
      <c r="G1862" s="144" t="s">
        <v>838</v>
      </c>
      <c r="H1862" s="103" t="s">
        <v>757</v>
      </c>
      <c r="I1862" s="145">
        <v>43473</v>
      </c>
      <c r="J1862" s="145">
        <v>43473</v>
      </c>
      <c r="K1862" s="108" t="s">
        <v>839</v>
      </c>
      <c r="L1862" s="247">
        <v>174</v>
      </c>
      <c r="M1862" s="96" t="s">
        <v>145</v>
      </c>
    </row>
    <row r="1863" spans="1:14" s="74" customFormat="1" ht="19.5" hidden="1" customHeight="1" x14ac:dyDescent="0.25">
      <c r="A1863" s="69" t="s">
        <v>720</v>
      </c>
      <c r="B1863" s="99">
        <v>3</v>
      </c>
      <c r="C1863" s="100">
        <v>22</v>
      </c>
      <c r="D1863" s="152">
        <v>182</v>
      </c>
      <c r="E1863" s="108"/>
      <c r="F1863" s="103" t="s">
        <v>680</v>
      </c>
      <c r="G1863" s="144" t="s">
        <v>946</v>
      </c>
      <c r="H1863" s="103" t="s">
        <v>757</v>
      </c>
      <c r="I1863" s="145">
        <v>43531</v>
      </c>
      <c r="J1863" s="145">
        <v>43531</v>
      </c>
      <c r="K1863" s="108" t="s">
        <v>947</v>
      </c>
      <c r="L1863" s="247">
        <v>1179.1400000000001</v>
      </c>
      <c r="M1863" s="96" t="s">
        <v>145</v>
      </c>
    </row>
    <row r="1864" spans="1:14" s="74" customFormat="1" ht="17.25" hidden="1" customHeight="1" x14ac:dyDescent="0.25">
      <c r="A1864" s="69" t="s">
        <v>720</v>
      </c>
      <c r="B1864" s="99">
        <v>3</v>
      </c>
      <c r="C1864" s="100">
        <v>22</v>
      </c>
      <c r="D1864" s="152">
        <v>183</v>
      </c>
      <c r="E1864" s="108"/>
      <c r="F1864" s="103" t="s">
        <v>684</v>
      </c>
      <c r="G1864" s="144" t="s">
        <v>836</v>
      </c>
      <c r="H1864" s="103" t="s">
        <v>757</v>
      </c>
      <c r="I1864" s="145">
        <v>43531</v>
      </c>
      <c r="J1864" s="145">
        <v>43531</v>
      </c>
      <c r="K1864" s="108" t="s">
        <v>948</v>
      </c>
      <c r="L1864" s="247">
        <v>150.80000000000001</v>
      </c>
      <c r="M1864" s="96" t="s">
        <v>145</v>
      </c>
    </row>
    <row r="1865" spans="1:14" s="74" customFormat="1" ht="19.5" hidden="1" customHeight="1" x14ac:dyDescent="0.25">
      <c r="A1865" s="69"/>
      <c r="B1865" s="99"/>
      <c r="C1865" s="100"/>
      <c r="D1865" s="152"/>
      <c r="E1865" s="108"/>
      <c r="F1865" s="103"/>
      <c r="G1865" s="144"/>
      <c r="H1865" s="103"/>
      <c r="I1865" s="145"/>
      <c r="J1865" s="145"/>
      <c r="K1865" s="108"/>
      <c r="L1865" s="228"/>
      <c r="M1865" s="96"/>
    </row>
    <row r="1866" spans="1:14" s="74" customFormat="1" ht="19.5" hidden="1" customHeight="1" x14ac:dyDescent="0.25">
      <c r="A1866" s="69"/>
      <c r="B1866" s="99"/>
      <c r="C1866" s="100"/>
      <c r="D1866" s="152"/>
      <c r="E1866" s="108"/>
      <c r="F1866" s="103"/>
      <c r="G1866" s="144"/>
      <c r="H1866" s="103"/>
      <c r="I1866" s="145"/>
      <c r="J1866" s="145"/>
      <c r="K1866" s="108"/>
      <c r="L1866" s="247"/>
      <c r="M1866" s="96"/>
    </row>
    <row r="1867" spans="1:14" s="74" customFormat="1" ht="19.5" customHeight="1" x14ac:dyDescent="0.25">
      <c r="A1867" s="561" t="s">
        <v>640</v>
      </c>
      <c r="B1867" s="562"/>
      <c r="C1867" s="562"/>
      <c r="D1867" s="562"/>
      <c r="E1867" s="562"/>
      <c r="F1867" s="562"/>
      <c r="G1867" s="562"/>
      <c r="H1867" s="562"/>
      <c r="I1867" s="562"/>
      <c r="J1867" s="562"/>
      <c r="K1867" s="563"/>
      <c r="L1867" s="334">
        <f>SUM(L1868:L1873)</f>
        <v>3522.34</v>
      </c>
      <c r="M1867" s="96"/>
    </row>
    <row r="1868" spans="1:14" s="82" customFormat="1" ht="30" customHeight="1" x14ac:dyDescent="0.25">
      <c r="A1868" s="69" t="s">
        <v>720</v>
      </c>
      <c r="B1868" s="99">
        <v>6</v>
      </c>
      <c r="C1868" s="100">
        <v>8</v>
      </c>
      <c r="D1868" s="152" t="s">
        <v>1529</v>
      </c>
      <c r="E1868" s="108"/>
      <c r="F1868" s="103" t="s">
        <v>1162</v>
      </c>
      <c r="G1868" s="144" t="s">
        <v>1530</v>
      </c>
      <c r="H1868" s="103" t="s">
        <v>1531</v>
      </c>
      <c r="I1868" s="145">
        <v>43591</v>
      </c>
      <c r="J1868" s="145">
        <v>43591</v>
      </c>
      <c r="K1868" s="108" t="s">
        <v>1532</v>
      </c>
      <c r="L1868" s="247">
        <v>1392</v>
      </c>
      <c r="M1868" s="103" t="s">
        <v>1533</v>
      </c>
      <c r="N1868" s="483"/>
    </row>
    <row r="1869" spans="1:14" s="82" customFormat="1" ht="19.5" customHeight="1" x14ac:dyDescent="0.25">
      <c r="A1869" s="69" t="s">
        <v>720</v>
      </c>
      <c r="B1869" s="99">
        <v>6</v>
      </c>
      <c r="C1869" s="100">
        <v>8</v>
      </c>
      <c r="D1869" s="152" t="s">
        <v>1529</v>
      </c>
      <c r="E1869" s="108"/>
      <c r="F1869" s="103" t="s">
        <v>1162</v>
      </c>
      <c r="G1869" s="144" t="s">
        <v>1535</v>
      </c>
      <c r="H1869" s="103" t="s">
        <v>1531</v>
      </c>
      <c r="I1869" s="145">
        <v>43591</v>
      </c>
      <c r="J1869" s="145">
        <v>43591</v>
      </c>
      <c r="K1869" s="108" t="s">
        <v>1534</v>
      </c>
      <c r="L1869" s="247">
        <v>1028.3399999999999</v>
      </c>
      <c r="M1869" s="103" t="s">
        <v>1533</v>
      </c>
      <c r="N1869" s="483"/>
    </row>
    <row r="1870" spans="1:14" s="82" customFormat="1" ht="53.25" customHeight="1" x14ac:dyDescent="0.25">
      <c r="A1870" s="146" t="s">
        <v>720</v>
      </c>
      <c r="B1870" s="99">
        <v>6</v>
      </c>
      <c r="C1870" s="100">
        <v>7</v>
      </c>
      <c r="D1870" s="152" t="s">
        <v>1622</v>
      </c>
      <c r="E1870" s="108"/>
      <c r="F1870" s="103" t="s">
        <v>684</v>
      </c>
      <c r="G1870" s="144" t="s">
        <v>1623</v>
      </c>
      <c r="H1870" s="103" t="s">
        <v>1531</v>
      </c>
      <c r="I1870" s="145">
        <v>43591</v>
      </c>
      <c r="J1870" s="145">
        <v>43591</v>
      </c>
      <c r="K1870" s="108" t="s">
        <v>1621</v>
      </c>
      <c r="L1870" s="247">
        <v>1102</v>
      </c>
      <c r="M1870" s="96" t="s">
        <v>1533</v>
      </c>
      <c r="N1870" s="512" t="s">
        <v>1677</v>
      </c>
    </row>
    <row r="1871" spans="1:14" s="82" customFormat="1" ht="19.5" customHeight="1" x14ac:dyDescent="0.25">
      <c r="A1871" s="146"/>
      <c r="B1871" s="99"/>
      <c r="C1871" s="100"/>
      <c r="D1871" s="152"/>
      <c r="E1871" s="108"/>
      <c r="F1871" s="103"/>
      <c r="G1871" s="144"/>
      <c r="H1871" s="103"/>
      <c r="I1871" s="145"/>
      <c r="J1871" s="145"/>
      <c r="K1871" s="108"/>
      <c r="L1871" s="247"/>
      <c r="M1871" s="96"/>
    </row>
    <row r="1872" spans="1:14" s="82" customFormat="1" ht="19.5" hidden="1" customHeight="1" x14ac:dyDescent="0.25">
      <c r="A1872" s="146"/>
      <c r="B1872" s="99"/>
      <c r="C1872" s="100"/>
      <c r="D1872" s="152"/>
      <c r="E1872" s="108"/>
      <c r="F1872" s="103"/>
      <c r="G1872" s="144"/>
      <c r="H1872" s="103"/>
      <c r="I1872" s="145"/>
      <c r="J1872" s="145"/>
      <c r="K1872" s="108"/>
      <c r="L1872" s="247"/>
      <c r="M1872" s="96"/>
    </row>
    <row r="1873" spans="1:13" s="82" customFormat="1" ht="19.5" hidden="1" customHeight="1" x14ac:dyDescent="0.25">
      <c r="A1873" s="146"/>
      <c r="B1873" s="99"/>
      <c r="C1873" s="100"/>
      <c r="D1873" s="152"/>
      <c r="E1873" s="108"/>
      <c r="F1873" s="103"/>
      <c r="G1873" s="144"/>
      <c r="H1873" s="103"/>
      <c r="I1873" s="145"/>
      <c r="J1873" s="145"/>
      <c r="K1873" s="108"/>
      <c r="L1873" s="247"/>
      <c r="M1873" s="96"/>
    </row>
    <row r="1874" spans="1:13" s="82" customFormat="1" ht="19.5" hidden="1" customHeight="1" thickBot="1" x14ac:dyDescent="0.3">
      <c r="A1874" s="554"/>
      <c r="B1874" s="555"/>
      <c r="C1874" s="555"/>
      <c r="D1874" s="555"/>
      <c r="E1874" s="555"/>
      <c r="F1874" s="555"/>
      <c r="G1874" s="555"/>
      <c r="H1874" s="555"/>
      <c r="I1874" s="555"/>
      <c r="J1874" s="555"/>
      <c r="K1874" s="556"/>
      <c r="L1874" s="288">
        <f>SUM(L1875:L1877)</f>
        <v>0</v>
      </c>
      <c r="M1874" s="96"/>
    </row>
    <row r="1875" spans="1:13" s="82" customFormat="1" ht="19.5" hidden="1" customHeight="1" x14ac:dyDescent="0.25">
      <c r="A1875" s="146"/>
      <c r="B1875" s="99"/>
      <c r="C1875" s="100"/>
      <c r="D1875" s="142"/>
      <c r="E1875" s="102"/>
      <c r="F1875" s="103"/>
      <c r="G1875" s="143"/>
      <c r="H1875" s="96"/>
      <c r="I1875" s="105"/>
      <c r="J1875" s="105"/>
      <c r="K1875" s="108"/>
      <c r="L1875" s="247"/>
      <c r="M1875" s="103"/>
    </row>
    <row r="1876" spans="1:13" s="82" customFormat="1" ht="19.5" hidden="1" customHeight="1" x14ac:dyDescent="0.25">
      <c r="A1876" s="146"/>
      <c r="B1876" s="99"/>
      <c r="C1876" s="100"/>
      <c r="D1876" s="142"/>
      <c r="E1876" s="102"/>
      <c r="F1876" s="103"/>
      <c r="G1876" s="143"/>
      <c r="H1876" s="96"/>
      <c r="I1876" s="105"/>
      <c r="J1876" s="105"/>
      <c r="K1876" s="108"/>
      <c r="L1876" s="247"/>
      <c r="M1876" s="96"/>
    </row>
    <row r="1877" spans="1:13" s="82" customFormat="1" ht="19.5" hidden="1" customHeight="1" x14ac:dyDescent="0.25">
      <c r="A1877" s="146"/>
      <c r="B1877" s="99"/>
      <c r="C1877" s="100"/>
      <c r="D1877" s="142"/>
      <c r="E1877" s="102"/>
      <c r="F1877" s="103"/>
      <c r="G1877" s="143"/>
      <c r="H1877" s="96"/>
      <c r="I1877" s="105"/>
      <c r="J1877" s="105"/>
      <c r="K1877" s="108"/>
      <c r="L1877" s="247"/>
      <c r="M1877" s="96"/>
    </row>
    <row r="1878" spans="1:13" s="82" customFormat="1" ht="19.5" hidden="1" customHeight="1" x14ac:dyDescent="0.25">
      <c r="A1878" s="146"/>
      <c r="B1878" s="99"/>
      <c r="C1878" s="100"/>
      <c r="D1878" s="152"/>
      <c r="E1878" s="108"/>
      <c r="F1878" s="103"/>
      <c r="G1878" s="144"/>
      <c r="H1878" s="103"/>
      <c r="I1878" s="145"/>
      <c r="J1878" s="145"/>
      <c r="K1878" s="108"/>
      <c r="L1878" s="244"/>
      <c r="M1878" s="96"/>
    </row>
    <row r="1879" spans="1:13" s="82" customFormat="1" ht="19.5" hidden="1" customHeight="1" x14ac:dyDescent="0.25">
      <c r="A1879" s="146"/>
      <c r="B1879" s="99"/>
      <c r="C1879" s="100"/>
      <c r="D1879" s="152"/>
      <c r="E1879" s="108"/>
      <c r="F1879" s="103"/>
      <c r="G1879" s="144"/>
      <c r="H1879" s="103"/>
      <c r="I1879" s="145"/>
      <c r="J1879" s="145"/>
      <c r="K1879" s="108"/>
      <c r="L1879" s="244"/>
      <c r="M1879" s="96"/>
    </row>
    <row r="1880" spans="1:13" s="82" customFormat="1" ht="19.5" hidden="1" customHeight="1" thickBot="1" x14ac:dyDescent="0.3">
      <c r="A1880" s="554"/>
      <c r="B1880" s="555"/>
      <c r="C1880" s="555"/>
      <c r="D1880" s="555"/>
      <c r="E1880" s="555"/>
      <c r="F1880" s="555"/>
      <c r="G1880" s="555"/>
      <c r="H1880" s="555"/>
      <c r="I1880" s="555"/>
      <c r="J1880" s="555"/>
      <c r="K1880" s="556"/>
      <c r="L1880" s="288">
        <f>SUM(L1881)</f>
        <v>0</v>
      </c>
      <c r="M1880" s="96"/>
    </row>
    <row r="1881" spans="1:13" s="82" customFormat="1" ht="19.5" hidden="1" customHeight="1" x14ac:dyDescent="0.25">
      <c r="A1881" s="146"/>
      <c r="B1881" s="99"/>
      <c r="C1881" s="100"/>
      <c r="D1881" s="142"/>
      <c r="E1881" s="102"/>
      <c r="F1881" s="103"/>
      <c r="G1881" s="143"/>
      <c r="H1881" s="96"/>
      <c r="I1881" s="105"/>
      <c r="J1881" s="105"/>
      <c r="K1881" s="108"/>
      <c r="L1881" s="247"/>
      <c r="M1881" s="103"/>
    </row>
    <row r="1882" spans="1:13" s="82" customFormat="1" ht="19.5" hidden="1" customHeight="1" thickBot="1" x14ac:dyDescent="0.3">
      <c r="A1882" s="554"/>
      <c r="B1882" s="555"/>
      <c r="C1882" s="555"/>
      <c r="D1882" s="555"/>
      <c r="E1882" s="555"/>
      <c r="F1882" s="555"/>
      <c r="G1882" s="555"/>
      <c r="H1882" s="555"/>
      <c r="I1882" s="555"/>
      <c r="J1882" s="555"/>
      <c r="K1882" s="556"/>
      <c r="L1882" s="288">
        <f>SUM(L1883:L1884)</f>
        <v>0</v>
      </c>
      <c r="M1882" s="96"/>
    </row>
    <row r="1883" spans="1:13" s="82" customFormat="1" ht="19.5" hidden="1" customHeight="1" x14ac:dyDescent="0.25">
      <c r="A1883" s="146"/>
      <c r="B1883" s="100"/>
      <c r="C1883" s="100"/>
      <c r="D1883" s="142"/>
      <c r="E1883" s="102"/>
      <c r="F1883" s="103"/>
      <c r="G1883" s="143"/>
      <c r="H1883" s="96"/>
      <c r="I1883" s="105"/>
      <c r="J1883" s="105"/>
      <c r="K1883" s="108"/>
      <c r="L1883" s="247"/>
      <c r="M1883" s="103"/>
    </row>
    <row r="1884" spans="1:13" s="82" customFormat="1" ht="19.5" hidden="1" customHeight="1" x14ac:dyDescent="0.25">
      <c r="A1884" s="146"/>
      <c r="B1884" s="100"/>
      <c r="C1884" s="100"/>
      <c r="D1884" s="142"/>
      <c r="E1884" s="102"/>
      <c r="F1884" s="103"/>
      <c r="G1884" s="143"/>
      <c r="H1884" s="96"/>
      <c r="I1884" s="105"/>
      <c r="J1884" s="105"/>
      <c r="K1884" s="108"/>
      <c r="L1884" s="247"/>
      <c r="M1884" s="103"/>
    </row>
    <row r="1885" spans="1:13" s="82" customFormat="1" ht="19.5" hidden="1" customHeight="1" thickBot="1" x14ac:dyDescent="0.3">
      <c r="A1885" s="554"/>
      <c r="B1885" s="555"/>
      <c r="C1885" s="555"/>
      <c r="D1885" s="555"/>
      <c r="E1885" s="555"/>
      <c r="F1885" s="555"/>
      <c r="G1885" s="555"/>
      <c r="H1885" s="555"/>
      <c r="I1885" s="555"/>
      <c r="J1885" s="555"/>
      <c r="K1885" s="556"/>
      <c r="L1885" s="288">
        <f>SUM(L1886:L1887)</f>
        <v>0</v>
      </c>
      <c r="M1885" s="96"/>
    </row>
    <row r="1886" spans="1:13" s="82" customFormat="1" ht="19.5" hidden="1" customHeight="1" x14ac:dyDescent="0.25">
      <c r="A1886" s="146"/>
      <c r="B1886" s="100"/>
      <c r="C1886" s="100"/>
      <c r="D1886" s="142"/>
      <c r="E1886" s="102"/>
      <c r="F1886" s="103"/>
      <c r="G1886" s="143"/>
      <c r="H1886" s="96"/>
      <c r="I1886" s="105"/>
      <c r="J1886" s="105"/>
      <c r="K1886" s="108"/>
      <c r="L1886" s="247"/>
      <c r="M1886" s="103"/>
    </row>
    <row r="1887" spans="1:13" s="82" customFormat="1" ht="19.5" hidden="1" customHeight="1" x14ac:dyDescent="0.25">
      <c r="A1887" s="146"/>
      <c r="B1887" s="100"/>
      <c r="C1887" s="100"/>
      <c r="D1887" s="142"/>
      <c r="E1887" s="102"/>
      <c r="F1887" s="103"/>
      <c r="G1887" s="143"/>
      <c r="H1887" s="96"/>
      <c r="I1887" s="105"/>
      <c r="J1887" s="105"/>
      <c r="K1887" s="108"/>
      <c r="L1887" s="247"/>
      <c r="M1887" s="103"/>
    </row>
    <row r="1888" spans="1:13" s="82" customFormat="1" ht="19.5" hidden="1" customHeight="1" thickBot="1" x14ac:dyDescent="0.3">
      <c r="A1888" s="554"/>
      <c r="B1888" s="555"/>
      <c r="C1888" s="555"/>
      <c r="D1888" s="555"/>
      <c r="E1888" s="555"/>
      <c r="F1888" s="555"/>
      <c r="G1888" s="555"/>
      <c r="H1888" s="555"/>
      <c r="I1888" s="555"/>
      <c r="J1888" s="555"/>
      <c r="K1888" s="556"/>
      <c r="L1888" s="288">
        <f>SUM(L1889:L1894)</f>
        <v>0</v>
      </c>
      <c r="M1888" s="96"/>
    </row>
    <row r="1889" spans="1:16" s="82" customFormat="1" ht="19.5" hidden="1" customHeight="1" x14ac:dyDescent="0.25">
      <c r="A1889" s="146"/>
      <c r="B1889" s="100"/>
      <c r="C1889" s="100"/>
      <c r="D1889" s="142"/>
      <c r="E1889" s="102"/>
      <c r="F1889" s="103"/>
      <c r="G1889" s="143"/>
      <c r="H1889" s="96"/>
      <c r="I1889" s="105"/>
      <c r="J1889" s="105"/>
      <c r="K1889" s="108"/>
      <c r="L1889" s="247"/>
      <c r="M1889" s="103"/>
    </row>
    <row r="1890" spans="1:16" s="82" customFormat="1" ht="19.5" hidden="1" customHeight="1" x14ac:dyDescent="0.25">
      <c r="A1890" s="146"/>
      <c r="B1890" s="100"/>
      <c r="C1890" s="100"/>
      <c r="D1890" s="142"/>
      <c r="E1890" s="102"/>
      <c r="F1890" s="103"/>
      <c r="G1890" s="143"/>
      <c r="H1890" s="96"/>
      <c r="I1890" s="105"/>
      <c r="J1890" s="105"/>
      <c r="K1890" s="108"/>
      <c r="L1890" s="247"/>
      <c r="M1890" s="103"/>
    </row>
    <row r="1891" spans="1:16" s="82" customFormat="1" ht="19.5" hidden="1" customHeight="1" x14ac:dyDescent="0.25">
      <c r="A1891" s="146"/>
      <c r="B1891" s="100"/>
      <c r="C1891" s="100"/>
      <c r="D1891" s="142"/>
      <c r="E1891" s="102"/>
      <c r="F1891" s="103"/>
      <c r="G1891" s="143"/>
      <c r="H1891" s="96"/>
      <c r="I1891" s="105"/>
      <c r="J1891" s="105"/>
      <c r="K1891" s="108"/>
      <c r="L1891" s="247"/>
      <c r="M1891" s="103"/>
    </row>
    <row r="1892" spans="1:16" s="82" customFormat="1" ht="19.5" hidden="1" customHeight="1" x14ac:dyDescent="0.25">
      <c r="A1892" s="146"/>
      <c r="B1892" s="100"/>
      <c r="C1892" s="100"/>
      <c r="D1892" s="142"/>
      <c r="E1892" s="102"/>
      <c r="F1892" s="103"/>
      <c r="G1892" s="143"/>
      <c r="H1892" s="96"/>
      <c r="I1892" s="105"/>
      <c r="J1892" s="105"/>
      <c r="K1892" s="108"/>
      <c r="L1892" s="247"/>
      <c r="M1892" s="103"/>
    </row>
    <row r="1893" spans="1:16" s="82" customFormat="1" ht="19.5" hidden="1" customHeight="1" x14ac:dyDescent="0.25">
      <c r="A1893" s="146"/>
      <c r="B1893" s="100"/>
      <c r="C1893" s="100"/>
      <c r="D1893" s="142"/>
      <c r="E1893" s="102"/>
      <c r="F1893" s="103"/>
      <c r="G1893" s="143"/>
      <c r="H1893" s="96"/>
      <c r="I1893" s="105"/>
      <c r="J1893" s="105"/>
      <c r="K1893" s="108"/>
      <c r="L1893" s="247"/>
      <c r="M1893" s="103"/>
    </row>
    <row r="1894" spans="1:16" s="82" customFormat="1" ht="19.5" customHeight="1" x14ac:dyDescent="0.25">
      <c r="A1894" s="146"/>
      <c r="B1894" s="100"/>
      <c r="C1894" s="100"/>
      <c r="D1894" s="142"/>
      <c r="E1894" s="102"/>
      <c r="F1894" s="103"/>
      <c r="G1894" s="143"/>
      <c r="H1894" s="96"/>
      <c r="I1894" s="105"/>
      <c r="J1894" s="105"/>
      <c r="K1894" s="108"/>
      <c r="L1894" s="244"/>
      <c r="M1894" s="103"/>
    </row>
    <row r="1895" spans="1:16" s="82" customFormat="1" ht="19.5" customHeight="1" thickBot="1" x14ac:dyDescent="0.3">
      <c r="A1895" s="116" t="s">
        <v>34</v>
      </c>
      <c r="B1895" s="113"/>
      <c r="C1895" s="114"/>
      <c r="D1895" s="115"/>
      <c r="E1895" s="116"/>
      <c r="F1895" s="117"/>
      <c r="G1895" s="118"/>
      <c r="H1895" s="117"/>
      <c r="I1895" s="119"/>
      <c r="J1895" s="119"/>
      <c r="K1895" s="119"/>
      <c r="L1895" s="229">
        <f>1816+L1867+L1874+L1880+L1882+L1885+L1888</f>
        <v>5338.34</v>
      </c>
      <c r="M1895" s="204"/>
    </row>
    <row r="1896" spans="1:16" ht="19.5" customHeight="1" x14ac:dyDescent="0.15">
      <c r="A1896" s="276"/>
      <c r="B1896" s="123"/>
      <c r="C1896" s="124"/>
      <c r="D1896" s="277"/>
      <c r="E1896" s="276"/>
      <c r="F1896" s="123"/>
      <c r="G1896" s="276"/>
      <c r="H1896" s="123"/>
      <c r="I1896" s="277"/>
      <c r="J1896" s="277"/>
      <c r="K1896" s="277"/>
      <c r="L1896" s="230"/>
      <c r="M1896" s="205"/>
    </row>
    <row r="1897" spans="1:16" ht="19.5" customHeight="1" x14ac:dyDescent="0.15">
      <c r="A1897" s="558" t="s">
        <v>18</v>
      </c>
      <c r="B1897" s="558"/>
      <c r="C1897" s="558"/>
      <c r="D1897" s="558"/>
      <c r="E1897" s="558"/>
      <c r="F1897" s="558"/>
      <c r="G1897" s="560" t="s">
        <v>19</v>
      </c>
      <c r="H1897" s="560"/>
      <c r="I1897" s="128"/>
      <c r="J1897" s="128"/>
      <c r="K1897" s="128"/>
      <c r="L1897" s="550" t="s">
        <v>20</v>
      </c>
      <c r="M1897" s="550"/>
    </row>
    <row r="1898" spans="1:16" ht="3.75" customHeight="1" x14ac:dyDescent="0.15">
      <c r="A1898" s="82"/>
      <c r="B1898" s="83"/>
      <c r="C1898" s="84"/>
      <c r="D1898" s="502"/>
      <c r="E1898" s="122"/>
      <c r="F1898" s="130"/>
      <c r="G1898" s="131"/>
      <c r="H1898" s="130"/>
      <c r="I1898" s="82"/>
      <c r="J1898" s="82"/>
      <c r="K1898" s="200"/>
      <c r="L1898" s="231"/>
      <c r="M1898" s="130"/>
    </row>
    <row r="1899" spans="1:16" ht="14.25" customHeight="1" x14ac:dyDescent="0.15">
      <c r="A1899" s="558" t="s">
        <v>1246</v>
      </c>
      <c r="B1899" s="558"/>
      <c r="C1899" s="558"/>
      <c r="D1899" s="558"/>
      <c r="E1899" s="558"/>
      <c r="F1899" s="558"/>
      <c r="G1899" s="559" t="s">
        <v>36</v>
      </c>
      <c r="H1899" s="559"/>
      <c r="I1899" s="279"/>
      <c r="J1899" s="279"/>
      <c r="K1899" s="82"/>
      <c r="L1899" s="559" t="s">
        <v>37</v>
      </c>
      <c r="M1899" s="559"/>
    </row>
    <row r="1900" spans="1:16" s="88" customFormat="1" ht="14.25" customHeight="1" x14ac:dyDescent="0.25">
      <c r="A1900" s="558" t="s">
        <v>1247</v>
      </c>
      <c r="B1900" s="558"/>
      <c r="C1900" s="558"/>
      <c r="D1900" s="558"/>
      <c r="E1900" s="558"/>
      <c r="F1900" s="558"/>
      <c r="G1900" s="550" t="s">
        <v>39</v>
      </c>
      <c r="H1900" s="550"/>
      <c r="I1900" s="278"/>
      <c r="J1900" s="278"/>
      <c r="K1900" s="82"/>
      <c r="L1900" s="550" t="s">
        <v>40</v>
      </c>
      <c r="M1900" s="550"/>
    </row>
    <row r="1901" spans="1:16" s="74" customFormat="1" ht="19.5" customHeight="1" x14ac:dyDescent="0.25">
      <c r="A1901" s="277"/>
      <c r="B1901" s="277"/>
      <c r="C1901" s="277"/>
      <c r="D1901" s="277"/>
      <c r="E1901" s="277"/>
      <c r="F1901" s="277"/>
      <c r="G1901" s="278"/>
      <c r="H1901" s="208"/>
      <c r="I1901" s="278"/>
      <c r="J1901" s="278"/>
      <c r="K1901" s="82"/>
      <c r="L1901" s="278"/>
      <c r="M1901" s="208"/>
    </row>
    <row r="1902" spans="1:16" s="93" customFormat="1" ht="19.5" customHeight="1" x14ac:dyDescent="0.15">
      <c r="A1902" s="557" t="s">
        <v>14</v>
      </c>
      <c r="B1902" s="557"/>
      <c r="C1902" s="557"/>
      <c r="D1902" s="557"/>
      <c r="E1902" s="557"/>
      <c r="F1902" s="194"/>
      <c r="G1902" s="196"/>
      <c r="H1902" s="291"/>
      <c r="I1902" s="196"/>
      <c r="J1902" s="196"/>
      <c r="K1902" s="198"/>
      <c r="L1902" s="196"/>
      <c r="M1902" s="215"/>
    </row>
    <row r="1903" spans="1:16" s="74" customFormat="1" ht="19.5" customHeight="1" x14ac:dyDescent="0.15">
      <c r="A1903" s="254" t="s">
        <v>595</v>
      </c>
      <c r="B1903" s="254"/>
      <c r="C1903" s="255"/>
      <c r="D1903" s="256"/>
      <c r="E1903" s="589" t="s">
        <v>196</v>
      </c>
      <c r="F1903" s="590"/>
      <c r="G1903" s="256" t="s">
        <v>197</v>
      </c>
      <c r="H1903" s="295"/>
      <c r="I1903" s="248" t="s">
        <v>198</v>
      </c>
      <c r="J1903" s="254"/>
      <c r="K1903" s="249"/>
      <c r="L1903" s="260"/>
      <c r="M1903" s="301" t="s">
        <v>205</v>
      </c>
      <c r="P1903" s="97"/>
    </row>
    <row r="1904" spans="1:16" s="74" customFormat="1" ht="6" customHeight="1" x14ac:dyDescent="0.15">
      <c r="A1904" s="193"/>
      <c r="B1904" s="194"/>
      <c r="C1904" s="195"/>
      <c r="D1904" s="196"/>
      <c r="E1904" s="197"/>
      <c r="F1904" s="197"/>
      <c r="G1904" s="196"/>
      <c r="H1904" s="283"/>
      <c r="I1904" s="197"/>
      <c r="J1904" s="197"/>
      <c r="K1904" s="198"/>
      <c r="L1904" s="197"/>
      <c r="M1904" s="215"/>
      <c r="P1904" s="97"/>
    </row>
    <row r="1905" spans="1:16" s="74" customFormat="1" ht="42" customHeight="1" x14ac:dyDescent="0.25">
      <c r="A1905" s="33" t="s">
        <v>2</v>
      </c>
      <c r="B1905" s="9" t="s">
        <v>3</v>
      </c>
      <c r="C1905" s="85" t="s">
        <v>4</v>
      </c>
      <c r="D1905" s="9" t="s">
        <v>5</v>
      </c>
      <c r="E1905" s="9" t="s">
        <v>6</v>
      </c>
      <c r="F1905" s="9" t="s">
        <v>7</v>
      </c>
      <c r="G1905" s="9" t="s">
        <v>8</v>
      </c>
      <c r="H1905" s="9" t="s">
        <v>9</v>
      </c>
      <c r="I1905" s="9" t="s">
        <v>22</v>
      </c>
      <c r="J1905" s="9" t="s">
        <v>10</v>
      </c>
      <c r="K1905" s="9" t="s">
        <v>11</v>
      </c>
      <c r="L1905" s="222" t="s">
        <v>12</v>
      </c>
      <c r="M1905" s="9" t="s">
        <v>13</v>
      </c>
      <c r="P1905" s="97"/>
    </row>
    <row r="1906" spans="1:16" s="74" customFormat="1" ht="19.5" hidden="1" customHeight="1" x14ac:dyDescent="0.25">
      <c r="A1906" s="551" t="s">
        <v>60</v>
      </c>
      <c r="B1906" s="552"/>
      <c r="C1906" s="552"/>
      <c r="D1906" s="552"/>
      <c r="E1906" s="552"/>
      <c r="F1906" s="552"/>
      <c r="G1906" s="552"/>
      <c r="H1906" s="552"/>
      <c r="I1906" s="552"/>
      <c r="J1906" s="552"/>
      <c r="K1906" s="553"/>
      <c r="L1906" s="313">
        <f>SUM(L1907:L1912)</f>
        <v>18396.98</v>
      </c>
      <c r="M1906" s="89"/>
      <c r="P1906" s="97"/>
    </row>
    <row r="1907" spans="1:16" s="74" customFormat="1" ht="19.5" hidden="1" customHeight="1" x14ac:dyDescent="0.25">
      <c r="A1907" s="157" t="s">
        <v>720</v>
      </c>
      <c r="B1907" s="69">
        <v>3</v>
      </c>
      <c r="C1907" s="69">
        <v>1</v>
      </c>
      <c r="D1907" s="69">
        <v>43</v>
      </c>
      <c r="E1907" s="69"/>
      <c r="F1907" s="69" t="s">
        <v>684</v>
      </c>
      <c r="G1907" s="69" t="s">
        <v>811</v>
      </c>
      <c r="H1907" s="69" t="s">
        <v>743</v>
      </c>
      <c r="I1907" s="90">
        <v>43468</v>
      </c>
      <c r="J1907" s="90">
        <v>43468</v>
      </c>
      <c r="K1907" s="69" t="s">
        <v>833</v>
      </c>
      <c r="L1907" s="225">
        <v>174</v>
      </c>
      <c r="M1907" s="69" t="s">
        <v>835</v>
      </c>
      <c r="P1907" s="97"/>
    </row>
    <row r="1908" spans="1:16" s="74" customFormat="1" ht="19.5" hidden="1" customHeight="1" x14ac:dyDescent="0.25">
      <c r="A1908" s="157" t="s">
        <v>720</v>
      </c>
      <c r="B1908" s="69">
        <v>3</v>
      </c>
      <c r="C1908" s="69">
        <v>5</v>
      </c>
      <c r="D1908" s="69">
        <v>89</v>
      </c>
      <c r="E1908" s="69"/>
      <c r="F1908" s="69" t="s">
        <v>684</v>
      </c>
      <c r="G1908" s="69" t="s">
        <v>879</v>
      </c>
      <c r="H1908" s="69" t="s">
        <v>880</v>
      </c>
      <c r="I1908" s="90">
        <v>43476</v>
      </c>
      <c r="J1908" s="90">
        <v>43476</v>
      </c>
      <c r="K1908" s="69" t="s">
        <v>881</v>
      </c>
      <c r="L1908" s="225">
        <v>1972</v>
      </c>
      <c r="M1908" s="69" t="s">
        <v>835</v>
      </c>
      <c r="P1908" s="97"/>
    </row>
    <row r="1909" spans="1:16" s="74" customFormat="1" ht="19.5" hidden="1" customHeight="1" x14ac:dyDescent="0.25">
      <c r="A1909" s="157" t="s">
        <v>720</v>
      </c>
      <c r="B1909" s="69">
        <v>3</v>
      </c>
      <c r="C1909" s="69">
        <v>5</v>
      </c>
      <c r="D1909" s="69">
        <v>107</v>
      </c>
      <c r="E1909" s="69"/>
      <c r="F1909" s="69" t="s">
        <v>680</v>
      </c>
      <c r="G1909" s="69" t="s">
        <v>904</v>
      </c>
      <c r="H1909" s="69" t="s">
        <v>748</v>
      </c>
      <c r="I1909" s="90">
        <v>43474</v>
      </c>
      <c r="J1909" s="90">
        <v>43474</v>
      </c>
      <c r="K1909" s="69">
        <v>395</v>
      </c>
      <c r="L1909" s="225">
        <v>1998.03</v>
      </c>
      <c r="M1909" s="69" t="s">
        <v>835</v>
      </c>
      <c r="P1909" s="97"/>
    </row>
    <row r="1910" spans="1:16" s="74" customFormat="1" ht="19.5" hidden="1" customHeight="1" x14ac:dyDescent="0.25">
      <c r="A1910" s="157" t="s">
        <v>720</v>
      </c>
      <c r="B1910" s="69">
        <v>3</v>
      </c>
      <c r="C1910" s="69">
        <v>22</v>
      </c>
      <c r="D1910" s="69">
        <v>187</v>
      </c>
      <c r="E1910" s="69"/>
      <c r="F1910" s="69" t="s">
        <v>684</v>
      </c>
      <c r="G1910" s="69" t="s">
        <v>955</v>
      </c>
      <c r="H1910" s="69" t="s">
        <v>857</v>
      </c>
      <c r="I1910" s="90">
        <v>43535</v>
      </c>
      <c r="J1910" s="90">
        <v>43535</v>
      </c>
      <c r="K1910" s="69" t="s">
        <v>956</v>
      </c>
      <c r="L1910" s="225">
        <v>464</v>
      </c>
      <c r="M1910" s="69" t="s">
        <v>835</v>
      </c>
      <c r="P1910" s="97"/>
    </row>
    <row r="1911" spans="1:16" s="74" customFormat="1" ht="19.5" hidden="1" customHeight="1" thickBot="1" x14ac:dyDescent="0.3">
      <c r="A1911" s="157" t="s">
        <v>720</v>
      </c>
      <c r="B1911" s="69">
        <v>3</v>
      </c>
      <c r="C1911" s="69">
        <v>26</v>
      </c>
      <c r="D1911" s="69">
        <v>219</v>
      </c>
      <c r="E1911" s="69"/>
      <c r="F1911" s="69" t="s">
        <v>680</v>
      </c>
      <c r="G1911" s="69" t="s">
        <v>1014</v>
      </c>
      <c r="H1911" s="69" t="s">
        <v>1015</v>
      </c>
      <c r="I1911" s="90">
        <v>43528</v>
      </c>
      <c r="J1911" s="90">
        <v>43528</v>
      </c>
      <c r="K1911" s="69">
        <v>2273</v>
      </c>
      <c r="L1911" s="225">
        <v>400</v>
      </c>
      <c r="M1911" s="69" t="s">
        <v>712</v>
      </c>
      <c r="P1911" s="97"/>
    </row>
    <row r="1912" spans="1:16" s="74" customFormat="1" ht="19.5" hidden="1" customHeight="1" x14ac:dyDescent="0.25">
      <c r="A1912" s="551" t="s">
        <v>1252</v>
      </c>
      <c r="B1912" s="552"/>
      <c r="C1912" s="552"/>
      <c r="D1912" s="552"/>
      <c r="E1912" s="552"/>
      <c r="F1912" s="552"/>
      <c r="G1912" s="552"/>
      <c r="H1912" s="552"/>
      <c r="I1912" s="552"/>
      <c r="J1912" s="552"/>
      <c r="K1912" s="553"/>
      <c r="L1912" s="313">
        <f>SUM(L1913:L1918)</f>
        <v>13388.95</v>
      </c>
      <c r="M1912" s="89"/>
      <c r="P1912" s="97"/>
    </row>
    <row r="1913" spans="1:16" s="74" customFormat="1" ht="30" hidden="1" customHeight="1" x14ac:dyDescent="0.25">
      <c r="A1913" s="69" t="s">
        <v>720</v>
      </c>
      <c r="B1913" s="99">
        <v>5</v>
      </c>
      <c r="C1913" s="100">
        <v>13</v>
      </c>
      <c r="D1913" s="152" t="s">
        <v>1481</v>
      </c>
      <c r="E1913" s="108"/>
      <c r="F1913" s="103" t="s">
        <v>684</v>
      </c>
      <c r="G1913" s="144" t="s">
        <v>1482</v>
      </c>
      <c r="H1913" s="103" t="s">
        <v>1321</v>
      </c>
      <c r="I1913" s="145">
        <v>43588</v>
      </c>
      <c r="J1913" s="145">
        <v>43588</v>
      </c>
      <c r="K1913" s="108">
        <v>15058</v>
      </c>
      <c r="L1913" s="247">
        <v>222</v>
      </c>
      <c r="M1913" s="96" t="s">
        <v>1322</v>
      </c>
    </row>
    <row r="1914" spans="1:16" s="74" customFormat="1" ht="19.5" hidden="1" customHeight="1" x14ac:dyDescent="0.25">
      <c r="A1914" s="157"/>
      <c r="B1914" s="69"/>
      <c r="C1914" s="69"/>
      <c r="D1914" s="69"/>
      <c r="E1914" s="69"/>
      <c r="F1914" s="69"/>
      <c r="G1914" s="69"/>
      <c r="H1914" s="69"/>
      <c r="I1914" s="90"/>
      <c r="J1914" s="90"/>
      <c r="K1914" s="69"/>
      <c r="L1914" s="225"/>
      <c r="M1914" s="69"/>
      <c r="P1914" s="97"/>
    </row>
    <row r="1915" spans="1:16" s="74" customFormat="1" ht="19.5" hidden="1" customHeight="1" x14ac:dyDescent="0.25">
      <c r="A1915" s="157"/>
      <c r="B1915" s="69"/>
      <c r="C1915" s="69"/>
      <c r="D1915" s="69"/>
      <c r="E1915" s="69"/>
      <c r="F1915" s="69"/>
      <c r="G1915" s="69"/>
      <c r="H1915" s="69"/>
      <c r="I1915" s="90"/>
      <c r="J1915" s="90"/>
      <c r="K1915" s="69"/>
      <c r="L1915" s="225"/>
      <c r="M1915" s="69"/>
      <c r="P1915" s="97"/>
    </row>
    <row r="1916" spans="1:16" s="74" customFormat="1" ht="19.5" hidden="1" customHeight="1" x14ac:dyDescent="0.25">
      <c r="A1916" s="157"/>
      <c r="B1916" s="69"/>
      <c r="C1916" s="69"/>
      <c r="D1916" s="69"/>
      <c r="E1916" s="69"/>
      <c r="F1916" s="69"/>
      <c r="G1916" s="69"/>
      <c r="H1916" s="69"/>
      <c r="I1916" s="90"/>
      <c r="J1916" s="90"/>
      <c r="K1916" s="69"/>
      <c r="L1916" s="225"/>
      <c r="M1916" s="69"/>
      <c r="P1916" s="97"/>
    </row>
    <row r="1917" spans="1:16" s="74" customFormat="1" ht="19.5" customHeight="1" thickBot="1" x14ac:dyDescent="0.3">
      <c r="A1917" s="551" t="s">
        <v>640</v>
      </c>
      <c r="B1917" s="552"/>
      <c r="C1917" s="552"/>
      <c r="D1917" s="552"/>
      <c r="E1917" s="552"/>
      <c r="F1917" s="552"/>
      <c r="G1917" s="552"/>
      <c r="H1917" s="552"/>
      <c r="I1917" s="552"/>
      <c r="J1917" s="552"/>
      <c r="K1917" s="553"/>
      <c r="L1917" s="288">
        <f>SUM(L1918:L1921)</f>
        <v>12518.95</v>
      </c>
      <c r="M1917" s="96"/>
      <c r="P1917" s="97"/>
    </row>
    <row r="1918" spans="1:16" s="74" customFormat="1" ht="19.5" customHeight="1" x14ac:dyDescent="0.25">
      <c r="A1918" s="157" t="s">
        <v>720</v>
      </c>
      <c r="B1918" s="69">
        <v>6</v>
      </c>
      <c r="C1918" s="69">
        <v>8</v>
      </c>
      <c r="D1918" s="69" t="s">
        <v>1492</v>
      </c>
      <c r="E1918" s="69"/>
      <c r="F1918" s="69" t="s">
        <v>680</v>
      </c>
      <c r="G1918" s="69" t="s">
        <v>1495</v>
      </c>
      <c r="H1918" s="69" t="s">
        <v>1496</v>
      </c>
      <c r="I1918" s="90">
        <v>43536</v>
      </c>
      <c r="J1918" s="90">
        <v>43536</v>
      </c>
      <c r="K1918" s="69">
        <v>47</v>
      </c>
      <c r="L1918" s="225">
        <v>648</v>
      </c>
      <c r="M1918" s="69" t="s">
        <v>712</v>
      </c>
      <c r="N1918" s="515"/>
      <c r="P1918" s="97"/>
    </row>
    <row r="1919" spans="1:16" s="74" customFormat="1" ht="32.25" customHeight="1" x14ac:dyDescent="0.25">
      <c r="A1919" s="157" t="s">
        <v>720</v>
      </c>
      <c r="B1919" s="69">
        <v>6</v>
      </c>
      <c r="C1919" s="69">
        <v>6</v>
      </c>
      <c r="D1919" s="69" t="s">
        <v>1568</v>
      </c>
      <c r="E1919" s="69"/>
      <c r="F1919" s="69" t="s">
        <v>680</v>
      </c>
      <c r="G1919" s="69" t="s">
        <v>1569</v>
      </c>
      <c r="H1919" s="69" t="s">
        <v>1570</v>
      </c>
      <c r="I1919" s="90">
        <v>43618</v>
      </c>
      <c r="J1919" s="90">
        <v>43618</v>
      </c>
      <c r="K1919" s="69">
        <v>8</v>
      </c>
      <c r="L1919" s="225">
        <v>1345.6</v>
      </c>
      <c r="M1919" s="69" t="s">
        <v>712</v>
      </c>
      <c r="N1919" s="515"/>
      <c r="P1919" s="97"/>
    </row>
    <row r="1920" spans="1:16" s="74" customFormat="1" ht="45" customHeight="1" x14ac:dyDescent="0.25">
      <c r="A1920" s="157" t="s">
        <v>720</v>
      </c>
      <c r="B1920" s="69">
        <v>6</v>
      </c>
      <c r="C1920" s="69">
        <v>3</v>
      </c>
      <c r="D1920" s="69" t="s">
        <v>1571</v>
      </c>
      <c r="E1920" s="69"/>
      <c r="F1920" s="69" t="s">
        <v>680</v>
      </c>
      <c r="G1920" s="69" t="s">
        <v>1572</v>
      </c>
      <c r="H1920" s="69" t="s">
        <v>1563</v>
      </c>
      <c r="I1920" s="90">
        <v>43611</v>
      </c>
      <c r="J1920" s="90">
        <v>43611</v>
      </c>
      <c r="K1920" s="69" t="s">
        <v>1573</v>
      </c>
      <c r="L1920" s="225">
        <v>10003.35</v>
      </c>
      <c r="M1920" s="69" t="s">
        <v>712</v>
      </c>
      <c r="N1920" s="515"/>
      <c r="P1920" s="97"/>
    </row>
    <row r="1921" spans="1:16" s="74" customFormat="1" ht="39" customHeight="1" x14ac:dyDescent="0.25">
      <c r="A1921" s="69" t="s">
        <v>720</v>
      </c>
      <c r="B1921" s="99">
        <v>6</v>
      </c>
      <c r="C1921" s="100">
        <v>6</v>
      </c>
      <c r="D1921" s="152" t="s">
        <v>1585</v>
      </c>
      <c r="E1921" s="108"/>
      <c r="F1921" s="103" t="s">
        <v>1202</v>
      </c>
      <c r="G1921" s="144" t="s">
        <v>1586</v>
      </c>
      <c r="H1921" s="103" t="s">
        <v>1570</v>
      </c>
      <c r="I1921" s="145">
        <v>43618</v>
      </c>
      <c r="J1921" s="145">
        <v>43618</v>
      </c>
      <c r="K1921" s="108">
        <v>9</v>
      </c>
      <c r="L1921" s="228">
        <v>522</v>
      </c>
      <c r="M1921" s="103" t="s">
        <v>712</v>
      </c>
      <c r="N1921" s="510" t="s">
        <v>1672</v>
      </c>
      <c r="P1921" s="97"/>
    </row>
    <row r="1922" spans="1:16" s="74" customFormat="1" ht="19.5" customHeight="1" x14ac:dyDescent="0.25">
      <c r="A1922" s="69"/>
      <c r="B1922" s="99"/>
      <c r="C1922" s="100"/>
      <c r="D1922" s="152"/>
      <c r="E1922" s="108"/>
      <c r="F1922" s="103"/>
      <c r="G1922" s="144"/>
      <c r="H1922" s="103"/>
      <c r="I1922" s="145"/>
      <c r="J1922" s="145"/>
      <c r="K1922" s="108"/>
      <c r="L1922" s="228"/>
      <c r="M1922" s="103"/>
      <c r="P1922" s="97"/>
    </row>
    <row r="1923" spans="1:16" s="74" customFormat="1" ht="19.5" customHeight="1" x14ac:dyDescent="0.25">
      <c r="A1923" s="69"/>
      <c r="B1923" s="99"/>
      <c r="C1923" s="100"/>
      <c r="D1923" s="152"/>
      <c r="E1923" s="108"/>
      <c r="F1923" s="103"/>
      <c r="G1923" s="144"/>
      <c r="H1923" s="103"/>
      <c r="I1923" s="145"/>
      <c r="J1923" s="145"/>
      <c r="K1923" s="108"/>
      <c r="L1923" s="228"/>
      <c r="M1923" s="103"/>
      <c r="P1923" s="97"/>
    </row>
    <row r="1924" spans="1:16" s="74" customFormat="1" ht="19.5" hidden="1" customHeight="1" x14ac:dyDescent="0.25">
      <c r="A1924" s="69"/>
      <c r="B1924" s="99"/>
      <c r="C1924" s="100"/>
      <c r="D1924" s="152"/>
      <c r="E1924" s="108"/>
      <c r="F1924" s="103"/>
      <c r="G1924" s="144"/>
      <c r="H1924" s="103"/>
      <c r="I1924" s="145"/>
      <c r="J1924" s="145"/>
      <c r="K1924" s="108"/>
      <c r="L1924" s="228"/>
      <c r="M1924" s="103"/>
      <c r="P1924" s="97"/>
    </row>
    <row r="1925" spans="1:16" s="74" customFormat="1" ht="19.5" hidden="1" customHeight="1" x14ac:dyDescent="0.25">
      <c r="A1925" s="69"/>
      <c r="B1925" s="99"/>
      <c r="C1925" s="100"/>
      <c r="D1925" s="152"/>
      <c r="E1925" s="108"/>
      <c r="F1925" s="103"/>
      <c r="G1925" s="144"/>
      <c r="H1925" s="103"/>
      <c r="I1925" s="145"/>
      <c r="J1925" s="145"/>
      <c r="K1925" s="108"/>
      <c r="L1925" s="228"/>
      <c r="M1925" s="103"/>
      <c r="P1925" s="97"/>
    </row>
    <row r="1926" spans="1:16" s="74" customFormat="1" ht="19.5" hidden="1" customHeight="1" x14ac:dyDescent="0.25">
      <c r="A1926" s="564"/>
      <c r="B1926" s="565"/>
      <c r="C1926" s="565"/>
      <c r="D1926" s="565"/>
      <c r="E1926" s="565"/>
      <c r="F1926" s="565"/>
      <c r="G1926" s="565"/>
      <c r="H1926" s="565"/>
      <c r="I1926" s="565"/>
      <c r="J1926" s="565"/>
      <c r="K1926" s="566"/>
      <c r="L1926" s="334">
        <f>SUM(L1927)</f>
        <v>0</v>
      </c>
      <c r="M1926" s="89"/>
      <c r="P1926" s="97"/>
    </row>
    <row r="1927" spans="1:16" s="74" customFormat="1" ht="19.5" hidden="1" customHeight="1" x14ac:dyDescent="0.25">
      <c r="A1927" s="69"/>
      <c r="B1927" s="99"/>
      <c r="C1927" s="100"/>
      <c r="D1927" s="152"/>
      <c r="E1927" s="108"/>
      <c r="F1927" s="103"/>
      <c r="G1927" s="144"/>
      <c r="H1927" s="103"/>
      <c r="I1927" s="145"/>
      <c r="J1927" s="145"/>
      <c r="K1927" s="108"/>
      <c r="L1927" s="247"/>
      <c r="M1927" s="103"/>
      <c r="P1927" s="97"/>
    </row>
    <row r="1928" spans="1:16" s="74" customFormat="1" ht="19.5" hidden="1" customHeight="1" x14ac:dyDescent="0.25">
      <c r="A1928" s="564"/>
      <c r="B1928" s="565"/>
      <c r="C1928" s="565"/>
      <c r="D1928" s="565"/>
      <c r="E1928" s="565"/>
      <c r="F1928" s="565"/>
      <c r="G1928" s="565"/>
      <c r="H1928" s="565"/>
      <c r="I1928" s="565"/>
      <c r="J1928" s="565"/>
      <c r="K1928" s="566"/>
      <c r="L1928" s="303">
        <f>SUM(L1929)</f>
        <v>0</v>
      </c>
      <c r="M1928" s="89"/>
      <c r="P1928" s="97"/>
    </row>
    <row r="1929" spans="1:16" s="74" customFormat="1" ht="19.5" hidden="1" customHeight="1" x14ac:dyDescent="0.25">
      <c r="A1929" s="69"/>
      <c r="B1929" s="99"/>
      <c r="C1929" s="100"/>
      <c r="D1929" s="152"/>
      <c r="E1929" s="108"/>
      <c r="F1929" s="103"/>
      <c r="G1929" s="144"/>
      <c r="H1929" s="103"/>
      <c r="I1929" s="145"/>
      <c r="J1929" s="145"/>
      <c r="K1929" s="108"/>
      <c r="L1929" s="247"/>
      <c r="M1929" s="103"/>
      <c r="P1929" s="97"/>
    </row>
    <row r="1930" spans="1:16" s="74" customFormat="1" ht="19.5" hidden="1" customHeight="1" x14ac:dyDescent="0.25">
      <c r="A1930" s="564"/>
      <c r="B1930" s="565"/>
      <c r="C1930" s="565"/>
      <c r="D1930" s="565"/>
      <c r="E1930" s="565"/>
      <c r="F1930" s="565"/>
      <c r="G1930" s="565"/>
      <c r="H1930" s="565"/>
      <c r="I1930" s="565"/>
      <c r="J1930" s="565"/>
      <c r="K1930" s="566"/>
      <c r="L1930" s="303">
        <f>SUM(L1931:L1932)</f>
        <v>0</v>
      </c>
      <c r="M1930" s="89"/>
      <c r="P1930" s="97"/>
    </row>
    <row r="1931" spans="1:16" s="74" customFormat="1" ht="19.5" hidden="1" customHeight="1" x14ac:dyDescent="0.25">
      <c r="A1931" s="69"/>
      <c r="B1931" s="99"/>
      <c r="C1931" s="100"/>
      <c r="D1931" s="152"/>
      <c r="E1931" s="108"/>
      <c r="F1931" s="103"/>
      <c r="G1931" s="144"/>
      <c r="H1931" s="103"/>
      <c r="I1931" s="145"/>
      <c r="J1931" s="145"/>
      <c r="K1931" s="108"/>
      <c r="L1931" s="247"/>
      <c r="M1931" s="103"/>
      <c r="P1931" s="97"/>
    </row>
    <row r="1932" spans="1:16" s="74" customFormat="1" ht="19.5" hidden="1" customHeight="1" x14ac:dyDescent="0.25">
      <c r="A1932" s="69"/>
      <c r="B1932" s="99"/>
      <c r="C1932" s="100"/>
      <c r="D1932" s="152"/>
      <c r="E1932" s="108"/>
      <c r="F1932" s="103"/>
      <c r="G1932" s="144"/>
      <c r="H1932" s="103"/>
      <c r="I1932" s="145"/>
      <c r="J1932" s="145"/>
      <c r="K1932" s="108"/>
      <c r="L1932" s="247"/>
      <c r="M1932" s="103"/>
      <c r="P1932" s="97"/>
    </row>
    <row r="1933" spans="1:16" s="74" customFormat="1" ht="19.5" hidden="1" customHeight="1" x14ac:dyDescent="0.25">
      <c r="A1933" s="564"/>
      <c r="B1933" s="565"/>
      <c r="C1933" s="565"/>
      <c r="D1933" s="565"/>
      <c r="E1933" s="565"/>
      <c r="F1933" s="565"/>
      <c r="G1933" s="565"/>
      <c r="H1933" s="565"/>
      <c r="I1933" s="565"/>
      <c r="J1933" s="565"/>
      <c r="K1933" s="566"/>
      <c r="L1933" s="303">
        <f>SUM(L1934)</f>
        <v>0</v>
      </c>
      <c r="M1933" s="89"/>
      <c r="P1933" s="97"/>
    </row>
    <row r="1934" spans="1:16" s="74" customFormat="1" ht="19.5" hidden="1" customHeight="1" x14ac:dyDescent="0.25">
      <c r="A1934" s="69"/>
      <c r="B1934" s="100"/>
      <c r="C1934" s="100"/>
      <c r="D1934" s="152"/>
      <c r="E1934" s="108"/>
      <c r="F1934" s="103"/>
      <c r="G1934" s="144"/>
      <c r="H1934" s="103"/>
      <c r="I1934" s="145"/>
      <c r="J1934" s="145"/>
      <c r="K1934" s="108"/>
      <c r="L1934" s="247"/>
      <c r="M1934" s="103"/>
      <c r="P1934" s="97"/>
    </row>
    <row r="1935" spans="1:16" s="74" customFormat="1" ht="19.5" hidden="1" customHeight="1" x14ac:dyDescent="0.25">
      <c r="A1935" s="564"/>
      <c r="B1935" s="565"/>
      <c r="C1935" s="565"/>
      <c r="D1935" s="565"/>
      <c r="E1935" s="565"/>
      <c r="F1935" s="565"/>
      <c r="G1935" s="565"/>
      <c r="H1935" s="565"/>
      <c r="I1935" s="565"/>
      <c r="J1935" s="565"/>
      <c r="K1935" s="566"/>
      <c r="L1935" s="303">
        <f>SUM(L1936:L1938)</f>
        <v>0</v>
      </c>
      <c r="M1935" s="89"/>
      <c r="P1935" s="97"/>
    </row>
    <row r="1936" spans="1:16" s="74" customFormat="1" ht="19.5" hidden="1" customHeight="1" x14ac:dyDescent="0.25">
      <c r="A1936" s="69"/>
      <c r="B1936" s="100"/>
      <c r="C1936" s="100"/>
      <c r="D1936" s="152"/>
      <c r="E1936" s="108"/>
      <c r="F1936" s="103"/>
      <c r="G1936" s="144"/>
      <c r="H1936" s="103"/>
      <c r="I1936" s="145"/>
      <c r="J1936" s="145"/>
      <c r="K1936" s="108"/>
      <c r="L1936" s="247"/>
      <c r="M1936" s="103"/>
      <c r="P1936" s="97"/>
    </row>
    <row r="1937" spans="1:16" s="74" customFormat="1" ht="19.5" hidden="1" customHeight="1" x14ac:dyDescent="0.25">
      <c r="A1937" s="69"/>
      <c r="B1937" s="99"/>
      <c r="C1937" s="100"/>
      <c r="D1937" s="152"/>
      <c r="E1937" s="108"/>
      <c r="F1937" s="103"/>
      <c r="G1937" s="144"/>
      <c r="H1937" s="103"/>
      <c r="I1937" s="145"/>
      <c r="J1937" s="145"/>
      <c r="K1937" s="108"/>
      <c r="L1937" s="247"/>
      <c r="M1937" s="103"/>
      <c r="P1937" s="97"/>
    </row>
    <row r="1938" spans="1:16" s="74" customFormat="1" ht="19.5" customHeight="1" x14ac:dyDescent="0.25">
      <c r="A1938" s="69"/>
      <c r="B1938" s="99"/>
      <c r="C1938" s="100"/>
      <c r="D1938" s="152"/>
      <c r="E1938" s="108"/>
      <c r="F1938" s="103"/>
      <c r="G1938" s="144"/>
      <c r="H1938" s="103"/>
      <c r="I1938" s="145"/>
      <c r="J1938" s="145"/>
      <c r="K1938" s="108"/>
      <c r="L1938" s="228"/>
      <c r="M1938" s="103"/>
      <c r="P1938" s="97"/>
    </row>
    <row r="1939" spans="1:16" s="82" customFormat="1" ht="19.5" customHeight="1" thickBot="1" x14ac:dyDescent="0.3">
      <c r="A1939" s="116" t="s">
        <v>34</v>
      </c>
      <c r="B1939" s="113"/>
      <c r="C1939" s="114"/>
      <c r="D1939" s="115"/>
      <c r="E1939" s="116"/>
      <c r="F1939" s="117"/>
      <c r="G1939" s="118"/>
      <c r="H1939" s="117"/>
      <c r="I1939" s="119"/>
      <c r="J1939" s="119"/>
      <c r="K1939" s="119"/>
      <c r="L1939" s="229">
        <f>L1906+L1913+L1917+L1919+L1922+L1926+L1928+L1930+L1933+L1935</f>
        <v>32483.53</v>
      </c>
      <c r="M1939" s="204"/>
    </row>
    <row r="1940" spans="1:16" ht="19.5" customHeight="1" x14ac:dyDescent="0.15">
      <c r="A1940" s="276"/>
      <c r="B1940" s="123"/>
      <c r="C1940" s="124"/>
      <c r="D1940" s="277"/>
      <c r="E1940" s="276"/>
      <c r="F1940" s="123"/>
      <c r="G1940" s="276"/>
      <c r="H1940" s="123"/>
      <c r="I1940" s="277"/>
      <c r="J1940" s="277"/>
      <c r="K1940" s="277"/>
      <c r="L1940" s="230"/>
      <c r="M1940" s="205"/>
    </row>
    <row r="1941" spans="1:16" ht="19.5" customHeight="1" x14ac:dyDescent="0.15">
      <c r="A1941" s="558" t="s">
        <v>18</v>
      </c>
      <c r="B1941" s="558"/>
      <c r="C1941" s="558"/>
      <c r="D1941" s="558"/>
      <c r="E1941" s="558"/>
      <c r="F1941" s="558"/>
      <c r="G1941" s="560" t="s">
        <v>19</v>
      </c>
      <c r="H1941" s="560"/>
      <c r="I1941" s="128"/>
      <c r="J1941" s="128"/>
      <c r="K1941" s="128"/>
      <c r="L1941" s="550" t="s">
        <v>20</v>
      </c>
      <c r="M1941" s="550"/>
    </row>
    <row r="1942" spans="1:16" ht="6" customHeight="1" x14ac:dyDescent="0.15">
      <c r="A1942" s="82"/>
      <c r="B1942" s="83"/>
      <c r="C1942" s="84"/>
      <c r="D1942" s="502"/>
      <c r="E1942" s="122"/>
      <c r="F1942" s="130"/>
      <c r="G1942" s="131"/>
      <c r="H1942" s="130"/>
      <c r="I1942" s="82"/>
      <c r="J1942" s="82"/>
      <c r="K1942" s="200"/>
      <c r="L1942" s="231"/>
      <c r="M1942" s="130"/>
    </row>
    <row r="1943" spans="1:16" s="88" customFormat="1" ht="14.25" customHeight="1" x14ac:dyDescent="0.25">
      <c r="A1943" s="558" t="s">
        <v>1246</v>
      </c>
      <c r="B1943" s="558"/>
      <c r="C1943" s="558"/>
      <c r="D1943" s="558"/>
      <c r="E1943" s="558"/>
      <c r="F1943" s="558"/>
      <c r="G1943" s="559" t="s">
        <v>36</v>
      </c>
      <c r="H1943" s="559"/>
      <c r="I1943" s="279"/>
      <c r="J1943" s="279"/>
      <c r="K1943" s="82"/>
      <c r="L1943" s="559" t="s">
        <v>37</v>
      </c>
      <c r="M1943" s="559"/>
    </row>
    <row r="1944" spans="1:16" s="74" customFormat="1" ht="9.75" customHeight="1" x14ac:dyDescent="0.25">
      <c r="A1944" s="558" t="s">
        <v>1247</v>
      </c>
      <c r="B1944" s="558"/>
      <c r="C1944" s="558"/>
      <c r="D1944" s="558"/>
      <c r="E1944" s="558"/>
      <c r="F1944" s="558"/>
      <c r="G1944" s="550" t="s">
        <v>39</v>
      </c>
      <c r="H1944" s="550"/>
      <c r="I1944" s="278"/>
      <c r="J1944" s="278"/>
      <c r="K1944" s="82"/>
      <c r="L1944" s="550" t="s">
        <v>40</v>
      </c>
      <c r="M1944" s="550"/>
    </row>
    <row r="1945" spans="1:16" s="93" customFormat="1" ht="19.5" customHeight="1" x14ac:dyDescent="0.15">
      <c r="A1945" s="557" t="s">
        <v>14</v>
      </c>
      <c r="B1945" s="557"/>
      <c r="C1945" s="557"/>
      <c r="D1945" s="557"/>
      <c r="E1945" s="557"/>
      <c r="F1945" s="194"/>
      <c r="G1945" s="196"/>
      <c r="H1945" s="291"/>
      <c r="I1945" s="196"/>
      <c r="J1945" s="196"/>
      <c r="K1945" s="198"/>
      <c r="L1945" s="196"/>
      <c r="M1945" s="215"/>
    </row>
    <row r="1946" spans="1:16" s="74" customFormat="1" ht="19.5" customHeight="1" x14ac:dyDescent="0.15">
      <c r="A1946" s="254" t="s">
        <v>595</v>
      </c>
      <c r="B1946" s="254"/>
      <c r="C1946" s="255"/>
      <c r="D1946" s="256"/>
      <c r="E1946" s="218" t="s">
        <v>199</v>
      </c>
      <c r="F1946" s="254"/>
      <c r="G1946" s="256" t="s">
        <v>197</v>
      </c>
      <c r="H1946" s="295"/>
      <c r="I1946" s="248" t="s">
        <v>200</v>
      </c>
      <c r="J1946" s="254"/>
      <c r="K1946" s="249"/>
      <c r="L1946" s="260"/>
      <c r="M1946" s="301" t="s">
        <v>204</v>
      </c>
      <c r="P1946" s="97"/>
    </row>
    <row r="1947" spans="1:16" s="74" customFormat="1" ht="9" customHeight="1" x14ac:dyDescent="0.15">
      <c r="A1947" s="193"/>
      <c r="B1947" s="194"/>
      <c r="C1947" s="195"/>
      <c r="D1947" s="196"/>
      <c r="E1947" s="197"/>
      <c r="F1947" s="197"/>
      <c r="G1947" s="196"/>
      <c r="H1947" s="283"/>
      <c r="I1947" s="197"/>
      <c r="J1947" s="197"/>
      <c r="K1947" s="198"/>
      <c r="L1947" s="197"/>
      <c r="M1947" s="215"/>
      <c r="P1947" s="97"/>
    </row>
    <row r="1948" spans="1:16" s="364" customFormat="1" ht="42.75" customHeight="1" thickBot="1" x14ac:dyDescent="0.3">
      <c r="A1948" s="360" t="s">
        <v>2</v>
      </c>
      <c r="B1948" s="361" t="s">
        <v>3</v>
      </c>
      <c r="C1948" s="362" t="s">
        <v>4</v>
      </c>
      <c r="D1948" s="361" t="s">
        <v>5</v>
      </c>
      <c r="E1948" s="361" t="s">
        <v>6</v>
      </c>
      <c r="F1948" s="361" t="s">
        <v>7</v>
      </c>
      <c r="G1948" s="361" t="s">
        <v>8</v>
      </c>
      <c r="H1948" s="361" t="s">
        <v>9</v>
      </c>
      <c r="I1948" s="361" t="s">
        <v>22</v>
      </c>
      <c r="J1948" s="361" t="s">
        <v>10</v>
      </c>
      <c r="K1948" s="361" t="s">
        <v>11</v>
      </c>
      <c r="L1948" s="363" t="s">
        <v>12</v>
      </c>
      <c r="M1948" s="361" t="s">
        <v>13</v>
      </c>
      <c r="P1948" s="365"/>
    </row>
    <row r="1949" spans="1:16" s="74" customFormat="1" ht="19.5" customHeight="1" x14ac:dyDescent="0.25">
      <c r="A1949" s="551" t="s">
        <v>60</v>
      </c>
      <c r="B1949" s="552"/>
      <c r="C1949" s="552"/>
      <c r="D1949" s="552"/>
      <c r="E1949" s="552"/>
      <c r="F1949" s="552"/>
      <c r="G1949" s="552"/>
      <c r="H1949" s="552"/>
      <c r="I1949" s="552"/>
      <c r="J1949" s="552"/>
      <c r="K1949" s="553"/>
      <c r="L1949" s="313">
        <f>SUM(L1950:L1961)</f>
        <v>13129.99</v>
      </c>
      <c r="M1949" s="89"/>
      <c r="P1949" s="97"/>
    </row>
    <row r="1950" spans="1:16" s="74" customFormat="1" ht="19.5" customHeight="1" x14ac:dyDescent="0.25">
      <c r="A1950" s="157" t="s">
        <v>720</v>
      </c>
      <c r="B1950" s="69">
        <v>3</v>
      </c>
      <c r="C1950" s="69">
        <v>1</v>
      </c>
      <c r="D1950" s="69">
        <v>9</v>
      </c>
      <c r="E1950" s="69"/>
      <c r="F1950" s="69" t="s">
        <v>680</v>
      </c>
      <c r="G1950" s="69" t="s">
        <v>742</v>
      </c>
      <c r="H1950" s="69" t="s">
        <v>743</v>
      </c>
      <c r="I1950" s="90">
        <v>43468</v>
      </c>
      <c r="J1950" s="90">
        <v>43468</v>
      </c>
      <c r="K1950" s="69" t="s">
        <v>744</v>
      </c>
      <c r="L1950" s="225">
        <v>1856</v>
      </c>
      <c r="M1950" s="69" t="s">
        <v>145</v>
      </c>
      <c r="P1950" s="97"/>
    </row>
    <row r="1951" spans="1:16" s="74" customFormat="1" ht="19.5" customHeight="1" x14ac:dyDescent="0.25">
      <c r="A1951" s="157" t="s">
        <v>720</v>
      </c>
      <c r="B1951" s="69">
        <v>3</v>
      </c>
      <c r="C1951" s="69">
        <v>1</v>
      </c>
      <c r="D1951" s="69">
        <v>10</v>
      </c>
      <c r="E1951" s="69"/>
      <c r="F1951" s="69" t="s">
        <v>680</v>
      </c>
      <c r="G1951" s="69" t="s">
        <v>745</v>
      </c>
      <c r="H1951" s="69" t="s">
        <v>743</v>
      </c>
      <c r="I1951" s="90">
        <v>43468</v>
      </c>
      <c r="J1951" s="90">
        <v>43468</v>
      </c>
      <c r="K1951" s="69" t="s">
        <v>746</v>
      </c>
      <c r="L1951" s="225">
        <v>4872</v>
      </c>
      <c r="M1951" s="69" t="s">
        <v>145</v>
      </c>
      <c r="P1951" s="97"/>
    </row>
    <row r="1952" spans="1:16" s="74" customFormat="1" ht="19.5" customHeight="1" x14ac:dyDescent="0.25">
      <c r="A1952" s="157" t="s">
        <v>720</v>
      </c>
      <c r="B1952" s="69">
        <v>3</v>
      </c>
      <c r="C1952" s="69">
        <v>1</v>
      </c>
      <c r="D1952" s="69">
        <v>44</v>
      </c>
      <c r="E1952" s="69"/>
      <c r="F1952" s="69" t="s">
        <v>680</v>
      </c>
      <c r="G1952" s="69" t="s">
        <v>778</v>
      </c>
      <c r="H1952" s="69" t="s">
        <v>738</v>
      </c>
      <c r="I1952" s="90">
        <v>43468</v>
      </c>
      <c r="J1952" s="90">
        <v>43468</v>
      </c>
      <c r="K1952" s="69" t="s">
        <v>779</v>
      </c>
      <c r="L1952" s="225">
        <v>1999.99</v>
      </c>
      <c r="M1952" s="69" t="s">
        <v>145</v>
      </c>
      <c r="P1952" s="97"/>
    </row>
    <row r="1953" spans="1:16" s="74" customFormat="1" ht="19.5" customHeight="1" x14ac:dyDescent="0.25">
      <c r="A1953" s="157" t="s">
        <v>720</v>
      </c>
      <c r="B1953" s="69">
        <v>3</v>
      </c>
      <c r="C1953" s="69">
        <v>1</v>
      </c>
      <c r="D1953" s="69">
        <v>11</v>
      </c>
      <c r="E1953" s="69"/>
      <c r="F1953" s="69" t="s">
        <v>684</v>
      </c>
      <c r="G1953" s="69" t="s">
        <v>809</v>
      </c>
      <c r="H1953" s="69" t="s">
        <v>743</v>
      </c>
      <c r="I1953" s="90">
        <v>43468</v>
      </c>
      <c r="J1953" s="90">
        <v>43468</v>
      </c>
      <c r="K1953" s="69" t="s">
        <v>810</v>
      </c>
      <c r="L1953" s="225">
        <v>1392</v>
      </c>
      <c r="M1953" s="69" t="s">
        <v>145</v>
      </c>
      <c r="P1953" s="97"/>
    </row>
    <row r="1954" spans="1:16" s="74" customFormat="1" ht="19.5" customHeight="1" x14ac:dyDescent="0.25">
      <c r="A1954" s="157" t="s">
        <v>720</v>
      </c>
      <c r="B1954" s="69">
        <v>3</v>
      </c>
      <c r="C1954" s="69">
        <v>1</v>
      </c>
      <c r="D1954" s="69">
        <v>43</v>
      </c>
      <c r="E1954" s="69"/>
      <c r="F1954" s="69" t="s">
        <v>684</v>
      </c>
      <c r="G1954" s="69" t="s">
        <v>836</v>
      </c>
      <c r="H1954" s="69" t="s">
        <v>743</v>
      </c>
      <c r="I1954" s="90">
        <v>43468</v>
      </c>
      <c r="J1954" s="90">
        <v>43468</v>
      </c>
      <c r="K1954" s="69" t="s">
        <v>833</v>
      </c>
      <c r="L1954" s="225">
        <v>58</v>
      </c>
      <c r="M1954" s="69" t="s">
        <v>145</v>
      </c>
      <c r="P1954" s="97"/>
    </row>
    <row r="1955" spans="1:16" s="74" customFormat="1" ht="19.5" customHeight="1" x14ac:dyDescent="0.25">
      <c r="A1955" s="157" t="s">
        <v>720</v>
      </c>
      <c r="B1955" s="69">
        <v>3</v>
      </c>
      <c r="C1955" s="69">
        <v>5</v>
      </c>
      <c r="D1955" s="69">
        <v>75</v>
      </c>
      <c r="E1955" s="69"/>
      <c r="F1955" s="69" t="s">
        <v>684</v>
      </c>
      <c r="G1955" s="69" t="s">
        <v>856</v>
      </c>
      <c r="H1955" s="69" t="s">
        <v>857</v>
      </c>
      <c r="I1955" s="90">
        <v>43475</v>
      </c>
      <c r="J1955" s="90">
        <v>43475</v>
      </c>
      <c r="K1955" s="69" t="s">
        <v>858</v>
      </c>
      <c r="L1955" s="225">
        <v>348</v>
      </c>
      <c r="M1955" s="69" t="s">
        <v>145</v>
      </c>
      <c r="P1955" s="97"/>
    </row>
    <row r="1956" spans="1:16" s="74" customFormat="1" ht="19.5" customHeight="1" x14ac:dyDescent="0.25">
      <c r="A1956" s="157" t="s">
        <v>720</v>
      </c>
      <c r="B1956" s="69">
        <v>3</v>
      </c>
      <c r="C1956" s="69">
        <v>5</v>
      </c>
      <c r="D1956" s="69">
        <v>76</v>
      </c>
      <c r="E1956" s="69"/>
      <c r="F1956" s="69" t="s">
        <v>684</v>
      </c>
      <c r="G1956" s="69" t="s">
        <v>859</v>
      </c>
      <c r="H1956" s="69" t="s">
        <v>857</v>
      </c>
      <c r="I1956" s="90">
        <v>43475</v>
      </c>
      <c r="J1956" s="90">
        <v>43475</v>
      </c>
      <c r="K1956" s="69" t="s">
        <v>860</v>
      </c>
      <c r="L1956" s="225">
        <v>464</v>
      </c>
      <c r="M1956" s="69" t="s">
        <v>145</v>
      </c>
      <c r="P1956" s="97"/>
    </row>
    <row r="1957" spans="1:16" s="74" customFormat="1" ht="19.5" customHeight="1" x14ac:dyDescent="0.25">
      <c r="A1957" s="157" t="s">
        <v>720</v>
      </c>
      <c r="B1957" s="69">
        <v>3</v>
      </c>
      <c r="C1957" s="69">
        <v>5</v>
      </c>
      <c r="D1957" s="69">
        <v>93</v>
      </c>
      <c r="E1957" s="69"/>
      <c r="F1957" s="69" t="s">
        <v>684</v>
      </c>
      <c r="G1957" s="69" t="s">
        <v>883</v>
      </c>
      <c r="H1957" s="69" t="s">
        <v>884</v>
      </c>
      <c r="I1957" s="90">
        <v>43476</v>
      </c>
      <c r="J1957" s="90">
        <v>43476</v>
      </c>
      <c r="K1957" s="69" t="s">
        <v>885</v>
      </c>
      <c r="L1957" s="225">
        <v>1740</v>
      </c>
      <c r="M1957" s="69" t="s">
        <v>145</v>
      </c>
      <c r="P1957" s="97"/>
    </row>
    <row r="1958" spans="1:16" s="74" customFormat="1" ht="19.5" customHeight="1" x14ac:dyDescent="0.25">
      <c r="A1958" s="157" t="s">
        <v>720</v>
      </c>
      <c r="B1958" s="69">
        <v>3</v>
      </c>
      <c r="C1958" s="69">
        <v>26</v>
      </c>
      <c r="D1958" s="69">
        <v>219</v>
      </c>
      <c r="E1958" s="69"/>
      <c r="F1958" s="69" t="s">
        <v>680</v>
      </c>
      <c r="G1958" s="69" t="s">
        <v>1014</v>
      </c>
      <c r="H1958" s="69" t="s">
        <v>1016</v>
      </c>
      <c r="I1958" s="90">
        <v>43528</v>
      </c>
      <c r="J1958" s="90">
        <v>43528</v>
      </c>
      <c r="K1958" s="69">
        <v>2273</v>
      </c>
      <c r="L1958" s="225">
        <v>400</v>
      </c>
      <c r="M1958" s="69" t="s">
        <v>712</v>
      </c>
      <c r="P1958" s="97"/>
    </row>
    <row r="1959" spans="1:16" s="74" customFormat="1" ht="19.5" customHeight="1" x14ac:dyDescent="0.25">
      <c r="A1959" s="157"/>
      <c r="B1959" s="69"/>
      <c r="C1959" s="69"/>
      <c r="D1959" s="69"/>
      <c r="E1959" s="69"/>
      <c r="F1959" s="69"/>
      <c r="G1959" s="69"/>
      <c r="H1959" s="69"/>
      <c r="I1959" s="90"/>
      <c r="J1959" s="90"/>
      <c r="K1959" s="69"/>
      <c r="L1959" s="225"/>
      <c r="M1959" s="69"/>
      <c r="P1959" s="97"/>
    </row>
    <row r="1960" spans="1:16" s="74" customFormat="1" ht="19.5" customHeight="1" x14ac:dyDescent="0.25">
      <c r="A1960" s="157"/>
      <c r="B1960" s="69"/>
      <c r="C1960" s="69"/>
      <c r="D1960" s="69"/>
      <c r="E1960" s="69"/>
      <c r="F1960" s="69"/>
      <c r="G1960" s="69"/>
      <c r="H1960" s="69"/>
      <c r="I1960" s="90"/>
      <c r="J1960" s="90"/>
      <c r="K1960" s="69"/>
      <c r="L1960" s="225"/>
      <c r="M1960" s="69"/>
      <c r="P1960" s="97"/>
    </row>
    <row r="1961" spans="1:16" s="74" customFormat="1" ht="19.5" customHeight="1" x14ac:dyDescent="0.25">
      <c r="A1961" s="157"/>
      <c r="B1961" s="69"/>
      <c r="C1961" s="69"/>
      <c r="D1961" s="69"/>
      <c r="E1961" s="69"/>
      <c r="F1961" s="69"/>
      <c r="G1961" s="69"/>
      <c r="H1961" s="69"/>
      <c r="I1961" s="90"/>
      <c r="J1961" s="90"/>
      <c r="K1961" s="69"/>
      <c r="L1961" s="225"/>
      <c r="M1961" s="69"/>
      <c r="P1961" s="97"/>
    </row>
    <row r="1962" spans="1:16" s="74" customFormat="1" ht="19.5" customHeight="1" thickBot="1" x14ac:dyDescent="0.3">
      <c r="A1962" s="551"/>
      <c r="B1962" s="552"/>
      <c r="C1962" s="552"/>
      <c r="D1962" s="552"/>
      <c r="E1962" s="552"/>
      <c r="F1962" s="552"/>
      <c r="G1962" s="552"/>
      <c r="H1962" s="552"/>
      <c r="I1962" s="552"/>
      <c r="J1962" s="552"/>
      <c r="K1962" s="553"/>
      <c r="L1962" s="226">
        <f>SUM(L1963)</f>
        <v>0</v>
      </c>
      <c r="M1962" s="96"/>
      <c r="P1962" s="97"/>
    </row>
    <row r="1963" spans="1:16" s="74" customFormat="1" ht="19.5" customHeight="1" x14ac:dyDescent="0.25">
      <c r="A1963" s="69"/>
      <c r="B1963" s="99"/>
      <c r="C1963" s="100"/>
      <c r="D1963" s="142"/>
      <c r="E1963" s="102"/>
      <c r="F1963" s="103"/>
      <c r="G1963" s="143"/>
      <c r="H1963" s="96"/>
      <c r="I1963" s="105"/>
      <c r="J1963" s="105"/>
      <c r="K1963" s="108"/>
      <c r="L1963" s="228"/>
      <c r="M1963" s="69"/>
      <c r="P1963" s="97"/>
    </row>
    <row r="1964" spans="1:16" s="74" customFormat="1" ht="19.5" customHeight="1" thickBot="1" x14ac:dyDescent="0.3">
      <c r="A1964" s="551"/>
      <c r="B1964" s="552"/>
      <c r="C1964" s="552"/>
      <c r="D1964" s="552"/>
      <c r="E1964" s="552"/>
      <c r="F1964" s="552"/>
      <c r="G1964" s="552"/>
      <c r="H1964" s="552"/>
      <c r="I1964" s="552"/>
      <c r="J1964" s="552"/>
      <c r="K1964" s="553"/>
      <c r="L1964" s="314">
        <f>SUM(L1965:L1968)</f>
        <v>0</v>
      </c>
      <c r="M1964" s="96"/>
      <c r="P1964" s="97"/>
    </row>
    <row r="1965" spans="1:16" s="74" customFormat="1" ht="19.5" customHeight="1" x14ac:dyDescent="0.25">
      <c r="A1965" s="69"/>
      <c r="B1965" s="99"/>
      <c r="C1965" s="100"/>
      <c r="D1965" s="142"/>
      <c r="E1965" s="102"/>
      <c r="F1965" s="103"/>
      <c r="G1965" s="143"/>
      <c r="H1965" s="96"/>
      <c r="I1965" s="105"/>
      <c r="J1965" s="105"/>
      <c r="K1965" s="108"/>
      <c r="L1965" s="247"/>
      <c r="M1965" s="69"/>
      <c r="P1965" s="97"/>
    </row>
    <row r="1966" spans="1:16" s="74" customFormat="1" ht="19.5" customHeight="1" x14ac:dyDescent="0.25">
      <c r="A1966" s="69"/>
      <c r="B1966" s="99"/>
      <c r="C1966" s="100"/>
      <c r="D1966" s="152"/>
      <c r="E1966" s="108"/>
      <c r="F1966" s="103"/>
      <c r="G1966" s="144"/>
      <c r="H1966" s="103"/>
      <c r="I1966" s="105"/>
      <c r="J1966" s="105"/>
      <c r="K1966" s="108"/>
      <c r="L1966" s="247"/>
      <c r="M1966" s="69"/>
      <c r="P1966" s="97"/>
    </row>
    <row r="1967" spans="1:16" s="74" customFormat="1" ht="19.5" customHeight="1" x14ac:dyDescent="0.25">
      <c r="A1967" s="69"/>
      <c r="B1967" s="99"/>
      <c r="C1967" s="100"/>
      <c r="D1967" s="152"/>
      <c r="E1967" s="108"/>
      <c r="F1967" s="103"/>
      <c r="G1967" s="144"/>
      <c r="H1967" s="103"/>
      <c r="I1967" s="145"/>
      <c r="J1967" s="145"/>
      <c r="K1967" s="108"/>
      <c r="L1967" s="247"/>
      <c r="M1967" s="69"/>
      <c r="P1967" s="97"/>
    </row>
    <row r="1968" spans="1:16" s="74" customFormat="1" ht="19.5" customHeight="1" x14ac:dyDescent="0.25">
      <c r="A1968" s="69"/>
      <c r="B1968" s="99"/>
      <c r="C1968" s="100"/>
      <c r="D1968" s="152"/>
      <c r="E1968" s="108"/>
      <c r="F1968" s="103"/>
      <c r="G1968" s="144"/>
      <c r="H1968" s="103"/>
      <c r="I1968" s="145"/>
      <c r="J1968" s="145"/>
      <c r="K1968" s="108"/>
      <c r="L1968" s="247"/>
      <c r="M1968" s="69"/>
      <c r="P1968" s="97"/>
    </row>
    <row r="1969" spans="1:16" s="74" customFormat="1" ht="19.5" customHeight="1" thickBot="1" x14ac:dyDescent="0.3">
      <c r="A1969" s="551"/>
      <c r="B1969" s="552"/>
      <c r="C1969" s="552"/>
      <c r="D1969" s="552"/>
      <c r="E1969" s="552"/>
      <c r="F1969" s="552"/>
      <c r="G1969" s="552"/>
      <c r="H1969" s="552"/>
      <c r="I1969" s="552"/>
      <c r="J1969" s="552"/>
      <c r="K1969" s="553"/>
      <c r="L1969" s="314">
        <f>SUM(L1970:L1972)</f>
        <v>0</v>
      </c>
      <c r="M1969" s="96"/>
      <c r="P1969" s="97"/>
    </row>
    <row r="1970" spans="1:16" s="74" customFormat="1" ht="19.5" customHeight="1" x14ac:dyDescent="0.25">
      <c r="A1970" s="69"/>
      <c r="B1970" s="99"/>
      <c r="C1970" s="100"/>
      <c r="D1970" s="142"/>
      <c r="E1970" s="102"/>
      <c r="F1970" s="103"/>
      <c r="G1970" s="143"/>
      <c r="H1970" s="96"/>
      <c r="I1970" s="105"/>
      <c r="J1970" s="105"/>
      <c r="K1970" s="108"/>
      <c r="L1970" s="247"/>
      <c r="M1970" s="69"/>
      <c r="P1970" s="97"/>
    </row>
    <row r="1971" spans="1:16" s="74" customFormat="1" ht="19.5" customHeight="1" x14ac:dyDescent="0.25">
      <c r="A1971" s="69"/>
      <c r="B1971" s="99"/>
      <c r="C1971" s="100"/>
      <c r="D1971" s="152"/>
      <c r="E1971" s="108"/>
      <c r="F1971" s="103"/>
      <c r="G1971" s="144"/>
      <c r="H1971" s="103"/>
      <c r="I1971" s="145"/>
      <c r="J1971" s="145"/>
      <c r="K1971" s="108"/>
      <c r="L1971" s="228"/>
      <c r="M1971" s="321"/>
      <c r="P1971" s="97"/>
    </row>
    <row r="1972" spans="1:16" s="74" customFormat="1" ht="19.5" customHeight="1" x14ac:dyDescent="0.25">
      <c r="A1972" s="69"/>
      <c r="B1972" s="99"/>
      <c r="C1972" s="100"/>
      <c r="D1972" s="152"/>
      <c r="E1972" s="108"/>
      <c r="F1972" s="103"/>
      <c r="G1972" s="144"/>
      <c r="H1972" s="103"/>
      <c r="I1972" s="145"/>
      <c r="J1972" s="145"/>
      <c r="K1972" s="108"/>
      <c r="L1972" s="228"/>
      <c r="M1972" s="321"/>
      <c r="P1972" s="97"/>
    </row>
    <row r="1973" spans="1:16" s="74" customFormat="1" ht="19.5" customHeight="1" x14ac:dyDescent="0.25">
      <c r="A1973" s="561"/>
      <c r="B1973" s="562"/>
      <c r="C1973" s="562"/>
      <c r="D1973" s="562"/>
      <c r="E1973" s="562"/>
      <c r="F1973" s="562"/>
      <c r="G1973" s="562"/>
      <c r="H1973" s="562"/>
      <c r="I1973" s="562"/>
      <c r="J1973" s="562"/>
      <c r="K1973" s="563"/>
      <c r="L1973" s="334">
        <f>SUM(L1974:L1977)</f>
        <v>0</v>
      </c>
      <c r="M1973" s="89"/>
      <c r="P1973" s="97"/>
    </row>
    <row r="1974" spans="1:16" s="74" customFormat="1" ht="19.5" customHeight="1" x14ac:dyDescent="0.25">
      <c r="A1974" s="69"/>
      <c r="B1974" s="99"/>
      <c r="C1974" s="100"/>
      <c r="D1974" s="152"/>
      <c r="E1974" s="108"/>
      <c r="F1974" s="103"/>
      <c r="G1974" s="144"/>
      <c r="H1974" s="103"/>
      <c r="I1974" s="145"/>
      <c r="J1974" s="145"/>
      <c r="K1974" s="108"/>
      <c r="L1974" s="228"/>
      <c r="M1974" s="69"/>
      <c r="P1974" s="97"/>
    </row>
    <row r="1975" spans="1:16" s="74" customFormat="1" ht="19.5" customHeight="1" x14ac:dyDescent="0.25">
      <c r="A1975" s="69"/>
      <c r="B1975" s="99"/>
      <c r="C1975" s="100"/>
      <c r="D1975" s="152"/>
      <c r="E1975" s="108"/>
      <c r="F1975" s="103"/>
      <c r="G1975" s="144"/>
      <c r="H1975" s="103"/>
      <c r="I1975" s="145"/>
      <c r="J1975" s="145"/>
      <c r="K1975" s="108"/>
      <c r="L1975" s="228"/>
      <c r="M1975" s="69"/>
      <c r="P1975" s="97"/>
    </row>
    <row r="1976" spans="1:16" s="74" customFormat="1" ht="19.5" customHeight="1" x14ac:dyDescent="0.25">
      <c r="A1976" s="69"/>
      <c r="B1976" s="99"/>
      <c r="C1976" s="100"/>
      <c r="D1976" s="152"/>
      <c r="E1976" s="108"/>
      <c r="F1976" s="103"/>
      <c r="G1976" s="144"/>
      <c r="H1976" s="103"/>
      <c r="I1976" s="145"/>
      <c r="J1976" s="145"/>
      <c r="K1976" s="108"/>
      <c r="L1976" s="228"/>
      <c r="M1976" s="69"/>
      <c r="P1976" s="97"/>
    </row>
    <row r="1977" spans="1:16" s="74" customFormat="1" ht="19.5" customHeight="1" x14ac:dyDescent="0.25">
      <c r="A1977" s="69"/>
      <c r="B1977" s="99"/>
      <c r="C1977" s="100"/>
      <c r="D1977" s="152"/>
      <c r="E1977" s="108"/>
      <c r="F1977" s="103"/>
      <c r="G1977" s="144"/>
      <c r="H1977" s="103"/>
      <c r="I1977" s="145"/>
      <c r="J1977" s="145"/>
      <c r="K1977" s="108"/>
      <c r="L1977" s="228"/>
      <c r="M1977" s="69"/>
      <c r="P1977" s="97"/>
    </row>
    <row r="1978" spans="1:16" s="74" customFormat="1" ht="19.5" customHeight="1" x14ac:dyDescent="0.25">
      <c r="A1978" s="561"/>
      <c r="B1978" s="562"/>
      <c r="C1978" s="562"/>
      <c r="D1978" s="562"/>
      <c r="E1978" s="562"/>
      <c r="F1978" s="562"/>
      <c r="G1978" s="562"/>
      <c r="H1978" s="562"/>
      <c r="I1978" s="562"/>
      <c r="J1978" s="562"/>
      <c r="K1978" s="563"/>
      <c r="L1978" s="334">
        <f>SUM(L1979)</f>
        <v>0</v>
      </c>
      <c r="M1978" s="89"/>
      <c r="P1978" s="97"/>
    </row>
    <row r="1979" spans="1:16" s="74" customFormat="1" ht="19.5" customHeight="1" x14ac:dyDescent="0.25">
      <c r="A1979" s="69"/>
      <c r="B1979" s="99"/>
      <c r="C1979" s="100"/>
      <c r="D1979" s="152"/>
      <c r="E1979" s="108"/>
      <c r="F1979" s="103"/>
      <c r="G1979" s="144"/>
      <c r="H1979" s="103"/>
      <c r="I1979" s="145"/>
      <c r="J1979" s="145"/>
      <c r="K1979" s="108"/>
      <c r="L1979" s="247"/>
      <c r="M1979" s="69"/>
      <c r="P1979" s="97"/>
    </row>
    <row r="1980" spans="1:16" s="74" customFormat="1" ht="19.5" customHeight="1" x14ac:dyDescent="0.25">
      <c r="A1980" s="561"/>
      <c r="B1980" s="562"/>
      <c r="C1980" s="562"/>
      <c r="D1980" s="562"/>
      <c r="E1980" s="562"/>
      <c r="F1980" s="562"/>
      <c r="G1980" s="562"/>
      <c r="H1980" s="562"/>
      <c r="I1980" s="562"/>
      <c r="J1980" s="562"/>
      <c r="K1980" s="563"/>
      <c r="L1980" s="303">
        <f>SUM(L1981:L1982)</f>
        <v>0</v>
      </c>
      <c r="M1980" s="89"/>
      <c r="P1980" s="97"/>
    </row>
    <row r="1981" spans="1:16" s="74" customFormat="1" ht="19.5" customHeight="1" x14ac:dyDescent="0.25">
      <c r="A1981" s="69"/>
      <c r="B1981" s="99"/>
      <c r="C1981" s="100"/>
      <c r="D1981" s="152"/>
      <c r="E1981" s="108"/>
      <c r="F1981" s="103"/>
      <c r="G1981" s="144"/>
      <c r="H1981" s="103"/>
      <c r="I1981" s="145"/>
      <c r="J1981" s="145"/>
      <c r="K1981" s="108"/>
      <c r="L1981" s="247"/>
      <c r="M1981" s="69"/>
      <c r="P1981" s="97"/>
    </row>
    <row r="1982" spans="1:16" s="74" customFormat="1" ht="19.5" customHeight="1" x14ac:dyDescent="0.25">
      <c r="A1982" s="69"/>
      <c r="B1982" s="99"/>
      <c r="C1982" s="100"/>
      <c r="D1982" s="152"/>
      <c r="E1982" s="108"/>
      <c r="F1982" s="103"/>
      <c r="G1982" s="144"/>
      <c r="H1982" s="103"/>
      <c r="I1982" s="145"/>
      <c r="J1982" s="145"/>
      <c r="K1982" s="108"/>
      <c r="L1982" s="247"/>
      <c r="M1982" s="69"/>
      <c r="P1982" s="97"/>
    </row>
    <row r="1983" spans="1:16" s="74" customFormat="1" ht="19.5" customHeight="1" x14ac:dyDescent="0.25">
      <c r="A1983" s="561"/>
      <c r="B1983" s="562"/>
      <c r="C1983" s="562"/>
      <c r="D1983" s="562"/>
      <c r="E1983" s="562"/>
      <c r="F1983" s="562"/>
      <c r="G1983" s="562"/>
      <c r="H1983" s="562"/>
      <c r="I1983" s="562"/>
      <c r="J1983" s="562"/>
      <c r="K1983" s="563"/>
      <c r="L1983" s="303">
        <f>SUM(L1984:L1986)</f>
        <v>0</v>
      </c>
      <c r="M1983" s="89"/>
      <c r="P1983" s="97"/>
    </row>
    <row r="1984" spans="1:16" s="74" customFormat="1" ht="19.5" customHeight="1" x14ac:dyDescent="0.25">
      <c r="A1984" s="69"/>
      <c r="B1984" s="99"/>
      <c r="C1984" s="100"/>
      <c r="D1984" s="152"/>
      <c r="E1984" s="108"/>
      <c r="F1984" s="103"/>
      <c r="G1984" s="144"/>
      <c r="H1984" s="103"/>
      <c r="I1984" s="145"/>
      <c r="J1984" s="145"/>
      <c r="K1984" s="108"/>
      <c r="L1984" s="247"/>
      <c r="M1984" s="69"/>
      <c r="P1984" s="97"/>
    </row>
    <row r="1985" spans="1:16" s="74" customFormat="1" ht="19.5" customHeight="1" x14ac:dyDescent="0.25">
      <c r="A1985" s="69"/>
      <c r="B1985" s="99"/>
      <c r="C1985" s="100"/>
      <c r="D1985" s="152"/>
      <c r="E1985" s="108"/>
      <c r="F1985" s="103"/>
      <c r="G1985" s="144"/>
      <c r="H1985" s="103"/>
      <c r="I1985" s="145"/>
      <c r="J1985" s="145"/>
      <c r="K1985" s="108"/>
      <c r="L1985" s="247"/>
      <c r="M1985" s="69"/>
      <c r="P1985" s="97"/>
    </row>
    <row r="1986" spans="1:16" s="74" customFormat="1" ht="19.5" customHeight="1" x14ac:dyDescent="0.25">
      <c r="A1986" s="69"/>
      <c r="B1986" s="99"/>
      <c r="C1986" s="100"/>
      <c r="D1986" s="152"/>
      <c r="E1986" s="108"/>
      <c r="F1986" s="103"/>
      <c r="G1986" s="144"/>
      <c r="H1986" s="103"/>
      <c r="I1986" s="145"/>
      <c r="J1986" s="145"/>
      <c r="K1986" s="108"/>
      <c r="L1986" s="247"/>
      <c r="M1986" s="69"/>
      <c r="P1986" s="97"/>
    </row>
    <row r="1987" spans="1:16" s="74" customFormat="1" ht="19.5" customHeight="1" x14ac:dyDescent="0.25">
      <c r="A1987" s="561"/>
      <c r="B1987" s="562"/>
      <c r="C1987" s="562"/>
      <c r="D1987" s="562"/>
      <c r="E1987" s="562"/>
      <c r="F1987" s="562"/>
      <c r="G1987" s="562"/>
      <c r="H1987" s="562"/>
      <c r="I1987" s="562"/>
      <c r="J1987" s="562"/>
      <c r="K1987" s="563"/>
      <c r="L1987" s="303">
        <f>SUM(L1988:L1991)</f>
        <v>0</v>
      </c>
      <c r="M1987" s="89"/>
      <c r="P1987" s="97"/>
    </row>
    <row r="1988" spans="1:16" s="74" customFormat="1" ht="19.5" customHeight="1" x14ac:dyDescent="0.25">
      <c r="A1988" s="69"/>
      <c r="B1988" s="100"/>
      <c r="C1988" s="100"/>
      <c r="D1988" s="152"/>
      <c r="E1988" s="108"/>
      <c r="F1988" s="103"/>
      <c r="G1988" s="144"/>
      <c r="H1988" s="103"/>
      <c r="I1988" s="145"/>
      <c r="J1988" s="145"/>
      <c r="K1988" s="108"/>
      <c r="L1988" s="247"/>
      <c r="M1988" s="69"/>
      <c r="P1988" s="97"/>
    </row>
    <row r="1989" spans="1:16" s="74" customFormat="1" ht="19.5" customHeight="1" x14ac:dyDescent="0.25">
      <c r="A1989" s="69"/>
      <c r="B1989" s="100"/>
      <c r="C1989" s="100"/>
      <c r="D1989" s="152"/>
      <c r="E1989" s="108"/>
      <c r="F1989" s="103"/>
      <c r="G1989" s="144"/>
      <c r="H1989" s="103"/>
      <c r="I1989" s="145"/>
      <c r="J1989" s="145"/>
      <c r="K1989" s="108"/>
      <c r="L1989" s="247"/>
      <c r="M1989" s="69"/>
      <c r="P1989" s="97"/>
    </row>
    <row r="1990" spans="1:16" s="74" customFormat="1" ht="19.5" customHeight="1" x14ac:dyDescent="0.25">
      <c r="A1990" s="69"/>
      <c r="B1990" s="100"/>
      <c r="C1990" s="100"/>
      <c r="D1990" s="152"/>
      <c r="E1990" s="108"/>
      <c r="F1990" s="103"/>
      <c r="G1990" s="144"/>
      <c r="H1990" s="103"/>
      <c r="I1990" s="145"/>
      <c r="J1990" s="145"/>
      <c r="K1990" s="108"/>
      <c r="L1990" s="247"/>
      <c r="M1990" s="69"/>
      <c r="P1990" s="97"/>
    </row>
    <row r="1991" spans="1:16" s="74" customFormat="1" ht="19.5" customHeight="1" x14ac:dyDescent="0.25">
      <c r="A1991" s="69"/>
      <c r="B1991" s="100"/>
      <c r="C1991" s="100"/>
      <c r="D1991" s="152"/>
      <c r="E1991" s="108"/>
      <c r="F1991" s="103"/>
      <c r="G1991" s="144"/>
      <c r="H1991" s="103"/>
      <c r="I1991" s="145"/>
      <c r="J1991" s="145"/>
      <c r="K1991" s="108"/>
      <c r="L1991" s="247"/>
      <c r="M1991" s="69"/>
      <c r="P1991" s="97"/>
    </row>
    <row r="1992" spans="1:16" s="74" customFormat="1" ht="19.5" customHeight="1" x14ac:dyDescent="0.25">
      <c r="A1992" s="561"/>
      <c r="B1992" s="562"/>
      <c r="C1992" s="562"/>
      <c r="D1992" s="562"/>
      <c r="E1992" s="562"/>
      <c r="F1992" s="562"/>
      <c r="G1992" s="562"/>
      <c r="H1992" s="562"/>
      <c r="I1992" s="562"/>
      <c r="J1992" s="562"/>
      <c r="K1992" s="563"/>
      <c r="L1992" s="303">
        <f>SUM(L1993:L1995)</f>
        <v>0</v>
      </c>
      <c r="M1992" s="89"/>
      <c r="P1992" s="97"/>
    </row>
    <row r="1993" spans="1:16" s="74" customFormat="1" ht="19.5" customHeight="1" x14ac:dyDescent="0.25">
      <c r="A1993" s="69"/>
      <c r="B1993" s="100"/>
      <c r="C1993" s="100"/>
      <c r="D1993" s="152"/>
      <c r="E1993" s="108"/>
      <c r="F1993" s="103"/>
      <c r="G1993" s="144"/>
      <c r="H1993" s="103"/>
      <c r="I1993" s="145"/>
      <c r="J1993" s="145"/>
      <c r="K1993" s="108"/>
      <c r="L1993" s="247"/>
      <c r="M1993" s="69"/>
      <c r="P1993" s="97"/>
    </row>
    <row r="1994" spans="1:16" s="74" customFormat="1" ht="19.5" customHeight="1" x14ac:dyDescent="0.25">
      <c r="A1994" s="69"/>
      <c r="B1994" s="99"/>
      <c r="C1994" s="100"/>
      <c r="D1994" s="152"/>
      <c r="E1994" s="108"/>
      <c r="F1994" s="103"/>
      <c r="G1994" s="144"/>
      <c r="H1994" s="103"/>
      <c r="I1994" s="145"/>
      <c r="J1994" s="145"/>
      <c r="K1994" s="108"/>
      <c r="L1994" s="247"/>
      <c r="M1994" s="69"/>
      <c r="P1994" s="97"/>
    </row>
    <row r="1995" spans="1:16" s="74" customFormat="1" ht="19.5" customHeight="1" x14ac:dyDescent="0.25">
      <c r="A1995" s="69"/>
      <c r="B1995" s="99"/>
      <c r="C1995" s="100"/>
      <c r="D1995" s="152"/>
      <c r="E1995" s="108"/>
      <c r="F1995" s="103"/>
      <c r="G1995" s="144"/>
      <c r="H1995" s="103"/>
      <c r="I1995" s="145"/>
      <c r="J1995" s="145"/>
      <c r="K1995" s="108"/>
      <c r="L1995" s="228"/>
      <c r="M1995" s="69"/>
      <c r="P1995" s="97"/>
    </row>
    <row r="1996" spans="1:16" s="82" customFormat="1" ht="19.5" customHeight="1" thickBot="1" x14ac:dyDescent="0.3">
      <c r="A1996" s="116" t="s">
        <v>34</v>
      </c>
      <c r="B1996" s="113"/>
      <c r="C1996" s="114"/>
      <c r="D1996" s="115"/>
      <c r="E1996" s="116"/>
      <c r="F1996" s="117"/>
      <c r="G1996" s="118"/>
      <c r="H1996" s="117"/>
      <c r="I1996" s="119"/>
      <c r="J1996" s="119"/>
      <c r="K1996" s="119"/>
      <c r="L1996" s="229">
        <f>L1949+L1962+L1964+L1969+L1973+L1978+L1980+L1983+L1987+L1992</f>
        <v>13129.99</v>
      </c>
      <c r="M1996" s="204"/>
    </row>
    <row r="1997" spans="1:16" ht="19.5" customHeight="1" x14ac:dyDescent="0.15">
      <c r="A1997" s="558" t="s">
        <v>18</v>
      </c>
      <c r="B1997" s="558"/>
      <c r="C1997" s="558"/>
      <c r="D1997" s="558"/>
      <c r="E1997" s="558"/>
      <c r="F1997" s="558"/>
      <c r="G1997" s="560" t="s">
        <v>19</v>
      </c>
      <c r="H1997" s="560"/>
      <c r="I1997" s="128"/>
      <c r="J1997" s="128"/>
      <c r="K1997" s="128"/>
      <c r="L1997" s="550" t="s">
        <v>20</v>
      </c>
      <c r="M1997" s="550"/>
    </row>
    <row r="1998" spans="1:16" ht="11.25" customHeight="1" x14ac:dyDescent="0.15">
      <c r="A1998" s="82"/>
      <c r="B1998" s="83"/>
      <c r="C1998" s="84"/>
      <c r="D1998" s="502"/>
      <c r="E1998" s="122"/>
      <c r="F1998" s="130"/>
      <c r="G1998" s="131"/>
      <c r="H1998" s="130"/>
      <c r="I1998" s="82"/>
      <c r="J1998" s="82"/>
      <c r="K1998" s="200"/>
      <c r="L1998" s="231"/>
      <c r="M1998" s="130"/>
    </row>
    <row r="1999" spans="1:16" ht="16.5" customHeight="1" x14ac:dyDescent="0.15">
      <c r="A1999" s="558" t="s">
        <v>1246</v>
      </c>
      <c r="B1999" s="558"/>
      <c r="C1999" s="558"/>
      <c r="D1999" s="558"/>
      <c r="E1999" s="558"/>
      <c r="F1999" s="558"/>
      <c r="G1999" s="559" t="s">
        <v>36</v>
      </c>
      <c r="H1999" s="559"/>
      <c r="I1999" s="502"/>
      <c r="J1999" s="502"/>
      <c r="K1999" s="82"/>
      <c r="L1999" s="559" t="s">
        <v>37</v>
      </c>
      <c r="M1999" s="559"/>
    </row>
    <row r="2000" spans="1:16" ht="15.75" customHeight="1" x14ac:dyDescent="0.15">
      <c r="A2000" s="558" t="s">
        <v>1247</v>
      </c>
      <c r="B2000" s="558"/>
      <c r="C2000" s="558"/>
      <c r="D2000" s="558"/>
      <c r="E2000" s="558"/>
      <c r="F2000" s="558"/>
      <c r="G2000" s="550" t="s">
        <v>39</v>
      </c>
      <c r="H2000" s="550"/>
      <c r="I2000" s="497"/>
      <c r="J2000" s="497"/>
      <c r="K2000" s="82"/>
      <c r="L2000" s="550" t="s">
        <v>40</v>
      </c>
      <c r="M2000" s="550"/>
    </row>
    <row r="2001" spans="1:16" ht="19.5" customHeight="1" x14ac:dyDescent="0.15"/>
    <row r="2002" spans="1:16" s="93" customFormat="1" ht="19.5" customHeight="1" x14ac:dyDescent="0.15">
      <c r="A2002" s="557" t="s">
        <v>14</v>
      </c>
      <c r="B2002" s="557"/>
      <c r="C2002" s="557"/>
      <c r="D2002" s="557"/>
      <c r="E2002" s="557"/>
      <c r="F2002" s="194"/>
      <c r="G2002" s="196"/>
      <c r="H2002" s="291"/>
      <c r="I2002" s="196"/>
      <c r="J2002" s="196"/>
      <c r="K2002" s="198"/>
      <c r="L2002" s="196"/>
      <c r="M2002" s="215"/>
    </row>
    <row r="2003" spans="1:16" s="74" customFormat="1" ht="19.5" customHeight="1" x14ac:dyDescent="0.15">
      <c r="A2003" s="254" t="s">
        <v>595</v>
      </c>
      <c r="B2003" s="254"/>
      <c r="C2003" s="255"/>
      <c r="D2003" s="256"/>
      <c r="E2003" s="589" t="s">
        <v>201</v>
      </c>
      <c r="F2003" s="590"/>
      <c r="G2003" s="256" t="s">
        <v>197</v>
      </c>
      <c r="H2003" s="295"/>
      <c r="I2003" s="248" t="s">
        <v>202</v>
      </c>
      <c r="J2003" s="254"/>
      <c r="K2003" s="249"/>
      <c r="L2003" s="260"/>
      <c r="M2003" s="301" t="s">
        <v>203</v>
      </c>
      <c r="P2003" s="97"/>
    </row>
    <row r="2004" spans="1:16" s="74" customFormat="1" ht="8.25" customHeight="1" x14ac:dyDescent="0.15">
      <c r="A2004" s="193"/>
      <c r="B2004" s="194"/>
      <c r="C2004" s="195"/>
      <c r="D2004" s="196"/>
      <c r="E2004" s="197"/>
      <c r="F2004" s="197"/>
      <c r="G2004" s="196"/>
      <c r="H2004" s="283"/>
      <c r="I2004" s="197"/>
      <c r="J2004" s="197"/>
      <c r="K2004" s="198"/>
      <c r="L2004" s="197"/>
      <c r="M2004" s="215"/>
      <c r="P2004" s="97"/>
    </row>
    <row r="2005" spans="1:16" s="74" customFormat="1" ht="33" customHeight="1" x14ac:dyDescent="0.25">
      <c r="A2005" s="33" t="s">
        <v>2</v>
      </c>
      <c r="B2005" s="9" t="s">
        <v>3</v>
      </c>
      <c r="C2005" s="85" t="s">
        <v>4</v>
      </c>
      <c r="D2005" s="9" t="s">
        <v>5</v>
      </c>
      <c r="E2005" s="9" t="s">
        <v>6</v>
      </c>
      <c r="F2005" s="9" t="s">
        <v>7</v>
      </c>
      <c r="G2005" s="9" t="s">
        <v>8</v>
      </c>
      <c r="H2005" s="9" t="s">
        <v>9</v>
      </c>
      <c r="I2005" s="9" t="s">
        <v>22</v>
      </c>
      <c r="J2005" s="9" t="s">
        <v>10</v>
      </c>
      <c r="K2005" s="9" t="s">
        <v>11</v>
      </c>
      <c r="L2005" s="222" t="s">
        <v>12</v>
      </c>
      <c r="M2005" s="9" t="s">
        <v>13</v>
      </c>
      <c r="P2005" s="97"/>
    </row>
    <row r="2006" spans="1:16" s="74" customFormat="1" ht="19.5" hidden="1" customHeight="1" x14ac:dyDescent="0.25">
      <c r="A2006" s="551" t="s">
        <v>60</v>
      </c>
      <c r="B2006" s="552"/>
      <c r="C2006" s="552"/>
      <c r="D2006" s="552"/>
      <c r="E2006" s="552"/>
      <c r="F2006" s="552"/>
      <c r="G2006" s="552"/>
      <c r="H2006" s="552"/>
      <c r="I2006" s="552"/>
      <c r="J2006" s="552"/>
      <c r="K2006" s="553"/>
      <c r="L2006" s="313">
        <f>SUM(L2007:L2014)</f>
        <v>27499.200000000004</v>
      </c>
      <c r="M2006" s="89"/>
      <c r="P2006" s="97"/>
    </row>
    <row r="2007" spans="1:16" s="74" customFormat="1" ht="19.5" hidden="1" customHeight="1" x14ac:dyDescent="0.25">
      <c r="A2007" s="157" t="s">
        <v>720</v>
      </c>
      <c r="B2007" s="69">
        <v>3</v>
      </c>
      <c r="C2007" s="69">
        <v>1</v>
      </c>
      <c r="D2007" s="69">
        <v>45</v>
      </c>
      <c r="E2007" s="69"/>
      <c r="F2007" s="69" t="s">
        <v>680</v>
      </c>
      <c r="G2007" s="69" t="s">
        <v>780</v>
      </c>
      <c r="H2007" s="69" t="s">
        <v>738</v>
      </c>
      <c r="I2007" s="90">
        <v>43468</v>
      </c>
      <c r="J2007" s="90">
        <v>43468</v>
      </c>
      <c r="K2007" s="69" t="s">
        <v>781</v>
      </c>
      <c r="L2007" s="225">
        <v>1999.99</v>
      </c>
      <c r="M2007" s="69" t="s">
        <v>145</v>
      </c>
      <c r="P2007" s="97"/>
    </row>
    <row r="2008" spans="1:16" s="74" customFormat="1" ht="19.5" hidden="1" customHeight="1" x14ac:dyDescent="0.25">
      <c r="A2008" s="157" t="s">
        <v>720</v>
      </c>
      <c r="B2008" s="69">
        <v>3</v>
      </c>
      <c r="C2008" s="69">
        <v>1</v>
      </c>
      <c r="D2008" s="69">
        <v>43</v>
      </c>
      <c r="E2008" s="69"/>
      <c r="F2008" s="69" t="s">
        <v>684</v>
      </c>
      <c r="G2008" s="69" t="s">
        <v>811</v>
      </c>
      <c r="H2008" s="69" t="s">
        <v>743</v>
      </c>
      <c r="I2008" s="90">
        <v>43468</v>
      </c>
      <c r="J2008" s="90">
        <v>43468</v>
      </c>
      <c r="K2008" s="69" t="s">
        <v>833</v>
      </c>
      <c r="L2008" s="225">
        <v>58</v>
      </c>
      <c r="M2008" s="69" t="s">
        <v>145</v>
      </c>
      <c r="P2008" s="97"/>
    </row>
    <row r="2009" spans="1:16" s="74" customFormat="1" ht="19.5" hidden="1" customHeight="1" x14ac:dyDescent="0.25">
      <c r="A2009" s="157" t="s">
        <v>720</v>
      </c>
      <c r="B2009" s="69">
        <v>3</v>
      </c>
      <c r="C2009" s="69">
        <v>5</v>
      </c>
      <c r="D2009" s="69">
        <v>78</v>
      </c>
      <c r="E2009" s="69"/>
      <c r="F2009" s="69" t="s">
        <v>684</v>
      </c>
      <c r="G2009" s="69" t="s">
        <v>861</v>
      </c>
      <c r="H2009" s="69" t="s">
        <v>857</v>
      </c>
      <c r="I2009" s="90">
        <v>43475</v>
      </c>
      <c r="J2009" s="90">
        <v>43475</v>
      </c>
      <c r="K2009" s="69" t="s">
        <v>862</v>
      </c>
      <c r="L2009" s="225">
        <v>464</v>
      </c>
      <c r="M2009" s="69" t="s">
        <v>145</v>
      </c>
      <c r="P2009" s="97"/>
    </row>
    <row r="2010" spans="1:16" s="74" customFormat="1" ht="19.5" hidden="1" customHeight="1" x14ac:dyDescent="0.25">
      <c r="A2010" s="157" t="s">
        <v>720</v>
      </c>
      <c r="B2010" s="69">
        <v>3</v>
      </c>
      <c r="C2010" s="69">
        <v>5</v>
      </c>
      <c r="D2010" s="69">
        <v>79</v>
      </c>
      <c r="E2010" s="69"/>
      <c r="F2010" s="69" t="s">
        <v>684</v>
      </c>
      <c r="G2010" s="69" t="s">
        <v>863</v>
      </c>
      <c r="H2010" s="69" t="s">
        <v>857</v>
      </c>
      <c r="I2010" s="90">
        <v>43475</v>
      </c>
      <c r="J2010" s="90">
        <v>43475</v>
      </c>
      <c r="K2010" s="69" t="s">
        <v>864</v>
      </c>
      <c r="L2010" s="225">
        <v>348</v>
      </c>
      <c r="M2010" s="69" t="s">
        <v>145</v>
      </c>
      <c r="P2010" s="97"/>
    </row>
    <row r="2011" spans="1:16" s="74" customFormat="1" ht="27.75" hidden="1" customHeight="1" x14ac:dyDescent="0.25">
      <c r="A2011" s="157" t="s">
        <v>720</v>
      </c>
      <c r="B2011" s="69">
        <v>3</v>
      </c>
      <c r="C2011" s="69">
        <v>22</v>
      </c>
      <c r="D2011" s="69">
        <v>194</v>
      </c>
      <c r="E2011" s="69"/>
      <c r="F2011" s="69" t="s">
        <v>684</v>
      </c>
      <c r="G2011" s="69" t="s">
        <v>969</v>
      </c>
      <c r="H2011" s="69" t="s">
        <v>878</v>
      </c>
      <c r="I2011" s="90">
        <v>43531</v>
      </c>
      <c r="J2011" s="90">
        <v>43531</v>
      </c>
      <c r="K2011" s="69" t="s">
        <v>970</v>
      </c>
      <c r="L2011" s="225">
        <v>1624</v>
      </c>
      <c r="M2011" s="69" t="s">
        <v>145</v>
      </c>
      <c r="P2011" s="97"/>
    </row>
    <row r="2012" spans="1:16" s="74" customFormat="1" ht="38.25" hidden="1" customHeight="1" thickBot="1" x14ac:dyDescent="0.3">
      <c r="A2012" s="157" t="s">
        <v>720</v>
      </c>
      <c r="B2012" s="69">
        <v>3</v>
      </c>
      <c r="C2012" s="69">
        <v>26</v>
      </c>
      <c r="D2012" s="69">
        <v>219</v>
      </c>
      <c r="E2012" s="69"/>
      <c r="F2012" s="69" t="s">
        <v>680</v>
      </c>
      <c r="G2012" s="69" t="s">
        <v>1014</v>
      </c>
      <c r="H2012" s="69" t="s">
        <v>1016</v>
      </c>
      <c r="I2012" s="90">
        <v>43528</v>
      </c>
      <c r="J2012" s="90">
        <v>43528</v>
      </c>
      <c r="K2012" s="69">
        <v>2273</v>
      </c>
      <c r="L2012" s="225">
        <v>400</v>
      </c>
      <c r="M2012" s="69" t="s">
        <v>145</v>
      </c>
      <c r="P2012" s="97"/>
    </row>
    <row r="2013" spans="1:16" s="74" customFormat="1" ht="19.5" hidden="1" customHeight="1" x14ac:dyDescent="0.25">
      <c r="A2013" s="551" t="s">
        <v>1291</v>
      </c>
      <c r="B2013" s="552"/>
      <c r="C2013" s="552"/>
      <c r="D2013" s="552"/>
      <c r="E2013" s="552"/>
      <c r="F2013" s="552"/>
      <c r="G2013" s="552"/>
      <c r="H2013" s="552"/>
      <c r="I2013" s="552"/>
      <c r="J2013" s="552"/>
      <c r="K2013" s="553"/>
      <c r="L2013" s="313">
        <f>SUM(L2014:L2021)</f>
        <v>22257.210000000003</v>
      </c>
      <c r="M2013" s="89"/>
      <c r="P2013" s="97"/>
    </row>
    <row r="2014" spans="1:16" s="74" customFormat="1" ht="21" hidden="1" customHeight="1" x14ac:dyDescent="0.25">
      <c r="A2014" s="157" t="s">
        <v>720</v>
      </c>
      <c r="B2014" s="69">
        <v>5</v>
      </c>
      <c r="C2014" s="69">
        <v>30</v>
      </c>
      <c r="D2014" s="69" t="s">
        <v>1431</v>
      </c>
      <c r="E2014" s="69"/>
      <c r="F2014" s="69" t="s">
        <v>684</v>
      </c>
      <c r="G2014" s="69" t="s">
        <v>1432</v>
      </c>
      <c r="H2014" s="69" t="s">
        <v>1255</v>
      </c>
      <c r="I2014" s="90">
        <v>43535</v>
      </c>
      <c r="J2014" s="90">
        <v>43535</v>
      </c>
      <c r="K2014" s="69" t="s">
        <v>1433</v>
      </c>
      <c r="L2014" s="225">
        <v>348</v>
      </c>
      <c r="M2014" s="69" t="s">
        <v>1127</v>
      </c>
      <c r="P2014" s="97"/>
    </row>
    <row r="2015" spans="1:16" s="74" customFormat="1" ht="28.5" hidden="1" customHeight="1" x14ac:dyDescent="0.25">
      <c r="A2015" s="157" t="s">
        <v>720</v>
      </c>
      <c r="B2015" s="69">
        <v>5</v>
      </c>
      <c r="C2015" s="69">
        <v>30</v>
      </c>
      <c r="D2015" s="69" t="s">
        <v>1431</v>
      </c>
      <c r="E2015" s="69"/>
      <c r="F2015" s="69" t="s">
        <v>684</v>
      </c>
      <c r="G2015" s="69" t="s">
        <v>1437</v>
      </c>
      <c r="H2015" s="69" t="s">
        <v>1255</v>
      </c>
      <c r="I2015" s="90">
        <v>43572</v>
      </c>
      <c r="J2015" s="90">
        <v>43572</v>
      </c>
      <c r="K2015" s="69" t="s">
        <v>1438</v>
      </c>
      <c r="L2015" s="225">
        <v>174</v>
      </c>
      <c r="M2015" s="69" t="s">
        <v>1127</v>
      </c>
      <c r="P2015" s="97"/>
    </row>
    <row r="2016" spans="1:16" s="74" customFormat="1" ht="21" hidden="1" customHeight="1" x14ac:dyDescent="0.25">
      <c r="A2016" s="157" t="s">
        <v>720</v>
      </c>
      <c r="B2016" s="69">
        <v>5</v>
      </c>
      <c r="C2016" s="69">
        <v>13</v>
      </c>
      <c r="D2016" s="69" t="s">
        <v>1470</v>
      </c>
      <c r="E2016" s="69"/>
      <c r="F2016" s="69" t="s">
        <v>684</v>
      </c>
      <c r="G2016" s="69" t="s">
        <v>1468</v>
      </c>
      <c r="H2016" s="69" t="s">
        <v>1321</v>
      </c>
      <c r="I2016" s="90">
        <v>43598</v>
      </c>
      <c r="J2016" s="90">
        <v>43598</v>
      </c>
      <c r="K2016" s="69">
        <v>15087</v>
      </c>
      <c r="L2016" s="225">
        <v>191.4</v>
      </c>
      <c r="M2016" s="69" t="s">
        <v>1469</v>
      </c>
      <c r="P2016" s="97"/>
    </row>
    <row r="2017" spans="1:19" s="74" customFormat="1" ht="21" hidden="1" customHeight="1" x14ac:dyDescent="0.25">
      <c r="A2017" s="157"/>
      <c r="B2017" s="69"/>
      <c r="C2017" s="69"/>
      <c r="D2017" s="69"/>
      <c r="E2017" s="69"/>
      <c r="F2017" s="69"/>
      <c r="G2017" s="69"/>
      <c r="H2017" s="69"/>
      <c r="I2017" s="90"/>
      <c r="J2017" s="90"/>
      <c r="K2017" s="69"/>
      <c r="L2017" s="225"/>
      <c r="M2017" s="69"/>
      <c r="P2017" s="97"/>
    </row>
    <row r="2018" spans="1:19" s="74" customFormat="1" ht="19.5" hidden="1" customHeight="1" x14ac:dyDescent="0.25">
      <c r="A2018" s="157"/>
      <c r="B2018" s="69"/>
      <c r="C2018" s="69"/>
      <c r="D2018" s="69"/>
      <c r="E2018" s="69"/>
      <c r="F2018" s="69"/>
      <c r="G2018" s="69"/>
      <c r="H2018" s="69"/>
      <c r="I2018" s="90"/>
      <c r="J2018" s="90"/>
      <c r="K2018" s="69"/>
      <c r="L2018" s="225"/>
      <c r="M2018" s="69"/>
      <c r="P2018" s="97"/>
    </row>
    <row r="2019" spans="1:19" s="74" customFormat="1" ht="19.5" customHeight="1" thickBot="1" x14ac:dyDescent="0.3">
      <c r="A2019" s="551" t="s">
        <v>640</v>
      </c>
      <c r="B2019" s="552"/>
      <c r="C2019" s="552"/>
      <c r="D2019" s="552"/>
      <c r="E2019" s="552"/>
      <c r="F2019" s="552"/>
      <c r="G2019" s="552"/>
      <c r="H2019" s="552"/>
      <c r="I2019" s="552"/>
      <c r="J2019" s="552"/>
      <c r="K2019" s="553"/>
      <c r="L2019" s="226">
        <f>SUM(L2020:L2029)</f>
        <v>11807.750000000002</v>
      </c>
      <c r="M2019" s="96"/>
      <c r="P2019" s="97"/>
    </row>
    <row r="2020" spans="1:19" s="82" customFormat="1" ht="19.5" customHeight="1" x14ac:dyDescent="0.25">
      <c r="A2020" s="146" t="s">
        <v>1208</v>
      </c>
      <c r="B2020" s="99">
        <v>6</v>
      </c>
      <c r="C2020" s="100">
        <v>6</v>
      </c>
      <c r="D2020" s="142" t="s">
        <v>1506</v>
      </c>
      <c r="E2020" s="102"/>
      <c r="F2020" s="103" t="s">
        <v>680</v>
      </c>
      <c r="G2020" s="143" t="s">
        <v>1507</v>
      </c>
      <c r="H2020" s="96" t="s">
        <v>1002</v>
      </c>
      <c r="I2020" s="105">
        <v>43602</v>
      </c>
      <c r="J2020" s="105">
        <v>43602</v>
      </c>
      <c r="K2020" s="108">
        <v>57</v>
      </c>
      <c r="L2020" s="247">
        <v>3712</v>
      </c>
      <c r="M2020" s="103" t="s">
        <v>1508</v>
      </c>
      <c r="N2020" s="483"/>
    </row>
    <row r="2021" spans="1:19" s="82" customFormat="1" ht="57.75" customHeight="1" x14ac:dyDescent="0.25">
      <c r="A2021" s="146" t="s">
        <v>1208</v>
      </c>
      <c r="B2021" s="99">
        <v>6</v>
      </c>
      <c r="C2021" s="100">
        <v>3</v>
      </c>
      <c r="D2021" s="142" t="s">
        <v>1561</v>
      </c>
      <c r="E2021" s="102"/>
      <c r="F2021" s="103" t="s">
        <v>680</v>
      </c>
      <c r="G2021" s="143" t="s">
        <v>1562</v>
      </c>
      <c r="H2021" s="96" t="s">
        <v>1563</v>
      </c>
      <c r="I2021" s="105">
        <v>43614</v>
      </c>
      <c r="J2021" s="105">
        <v>43614</v>
      </c>
      <c r="K2021" s="108" t="s">
        <v>1564</v>
      </c>
      <c r="L2021" s="247">
        <v>6024.06</v>
      </c>
      <c r="M2021" s="96" t="s">
        <v>1508</v>
      </c>
      <c r="N2021" s="483"/>
    </row>
    <row r="2022" spans="1:19" s="82" customFormat="1" ht="49.5" customHeight="1" x14ac:dyDescent="0.25">
      <c r="A2022" s="146" t="s">
        <v>1208</v>
      </c>
      <c r="B2022" s="99">
        <v>6</v>
      </c>
      <c r="C2022" s="100">
        <v>3</v>
      </c>
      <c r="D2022" s="142" t="s">
        <v>1565</v>
      </c>
      <c r="E2022" s="102"/>
      <c r="F2022" s="103" t="s">
        <v>680</v>
      </c>
      <c r="G2022" s="143" t="s">
        <v>1566</v>
      </c>
      <c r="H2022" s="96" t="s">
        <v>1563</v>
      </c>
      <c r="I2022" s="105">
        <v>43613</v>
      </c>
      <c r="J2022" s="105">
        <v>43613</v>
      </c>
      <c r="K2022" s="108" t="s">
        <v>1567</v>
      </c>
      <c r="L2022" s="247">
        <v>1027.69</v>
      </c>
      <c r="M2022" s="96" t="s">
        <v>1508</v>
      </c>
      <c r="N2022" s="483"/>
      <c r="R2022" s="357"/>
      <c r="S2022" s="358"/>
    </row>
    <row r="2023" spans="1:19" s="82" customFormat="1" ht="19.5" customHeight="1" x14ac:dyDescent="0.25">
      <c r="A2023" s="146" t="s">
        <v>1208</v>
      </c>
      <c r="B2023" s="99">
        <v>6</v>
      </c>
      <c r="C2023" s="100">
        <v>7</v>
      </c>
      <c r="D2023" s="152" t="s">
        <v>1592</v>
      </c>
      <c r="E2023" s="108"/>
      <c r="F2023" s="103" t="s">
        <v>684</v>
      </c>
      <c r="G2023" s="144" t="s">
        <v>1593</v>
      </c>
      <c r="H2023" s="103" t="s">
        <v>857</v>
      </c>
      <c r="I2023" s="145">
        <v>43601</v>
      </c>
      <c r="J2023" s="145">
        <v>43601</v>
      </c>
      <c r="K2023" s="108" t="s">
        <v>1594</v>
      </c>
      <c r="L2023" s="244">
        <v>1044</v>
      </c>
      <c r="M2023" s="103" t="s">
        <v>1508</v>
      </c>
      <c r="N2023" s="511" t="s">
        <v>1676</v>
      </c>
    </row>
    <row r="2024" spans="1:19" s="82" customFormat="1" ht="19.5" customHeight="1" x14ac:dyDescent="0.25">
      <c r="A2024" s="146"/>
      <c r="B2024" s="99"/>
      <c r="C2024" s="100"/>
      <c r="D2024" s="152"/>
      <c r="E2024" s="108"/>
      <c r="F2024" s="103"/>
      <c r="G2024" s="144"/>
      <c r="H2024" s="103"/>
      <c r="I2024" s="145"/>
      <c r="J2024" s="145"/>
      <c r="K2024" s="108"/>
      <c r="L2024" s="244"/>
      <c r="M2024" s="96"/>
    </row>
    <row r="2025" spans="1:19" s="82" customFormat="1" ht="19.5" customHeight="1" x14ac:dyDescent="0.25">
      <c r="A2025" s="146"/>
      <c r="B2025" s="99"/>
      <c r="C2025" s="100"/>
      <c r="D2025" s="152"/>
      <c r="E2025" s="108"/>
      <c r="F2025" s="103"/>
      <c r="G2025" s="144"/>
      <c r="H2025" s="103"/>
      <c r="I2025" s="145"/>
      <c r="J2025" s="145"/>
      <c r="K2025" s="108"/>
      <c r="L2025" s="244"/>
      <c r="M2025" s="96"/>
    </row>
    <row r="2026" spans="1:19" s="82" customFormat="1" ht="19.5" customHeight="1" x14ac:dyDescent="0.25">
      <c r="A2026" s="146"/>
      <c r="B2026" s="99"/>
      <c r="C2026" s="100"/>
      <c r="D2026" s="152"/>
      <c r="E2026" s="108"/>
      <c r="F2026" s="103"/>
      <c r="G2026" s="144"/>
      <c r="H2026" s="103"/>
      <c r="I2026" s="145"/>
      <c r="J2026" s="145"/>
      <c r="K2026" s="108"/>
      <c r="L2026" s="244"/>
      <c r="M2026" s="96"/>
    </row>
    <row r="2027" spans="1:19" s="82" customFormat="1" ht="19.5" hidden="1" customHeight="1" x14ac:dyDescent="0.25">
      <c r="A2027" s="146"/>
      <c r="B2027" s="99"/>
      <c r="C2027" s="100"/>
      <c r="D2027" s="152"/>
      <c r="E2027" s="108"/>
      <c r="F2027" s="103"/>
      <c r="G2027" s="144"/>
      <c r="H2027" s="103"/>
      <c r="I2027" s="145"/>
      <c r="J2027" s="145"/>
      <c r="K2027" s="108"/>
      <c r="L2027" s="244"/>
      <c r="M2027" s="96"/>
    </row>
    <row r="2028" spans="1:19" s="82" customFormat="1" ht="19.5" hidden="1" customHeight="1" x14ac:dyDescent="0.25">
      <c r="A2028" s="146"/>
      <c r="B2028" s="99"/>
      <c r="C2028" s="100"/>
      <c r="D2028" s="152"/>
      <c r="E2028" s="108"/>
      <c r="F2028" s="103"/>
      <c r="G2028" s="144"/>
      <c r="H2028" s="103"/>
      <c r="I2028" s="145"/>
      <c r="J2028" s="145"/>
      <c r="K2028" s="108"/>
      <c r="L2028" s="244"/>
      <c r="M2028" s="96"/>
    </row>
    <row r="2029" spans="1:19" s="82" customFormat="1" ht="19.5" hidden="1" customHeight="1" x14ac:dyDescent="0.25">
      <c r="A2029" s="146"/>
      <c r="B2029" s="99"/>
      <c r="C2029" s="100"/>
      <c r="D2029" s="152"/>
      <c r="E2029" s="108"/>
      <c r="F2029" s="103"/>
      <c r="G2029" s="144"/>
      <c r="H2029" s="103"/>
      <c r="I2029" s="145"/>
      <c r="J2029" s="145"/>
      <c r="K2029" s="108"/>
      <c r="L2029" s="244"/>
      <c r="M2029" s="96"/>
    </row>
    <row r="2030" spans="1:19" s="82" customFormat="1" ht="19.5" hidden="1" customHeight="1" x14ac:dyDescent="0.25">
      <c r="A2030" s="146"/>
      <c r="B2030" s="99"/>
      <c r="C2030" s="100"/>
      <c r="D2030" s="152"/>
      <c r="E2030" s="108"/>
      <c r="F2030" s="103"/>
      <c r="G2030" s="144"/>
      <c r="H2030" s="103"/>
      <c r="I2030" s="145"/>
      <c r="J2030" s="145"/>
      <c r="K2030" s="108"/>
      <c r="L2030" s="244"/>
      <c r="M2030" s="96"/>
    </row>
    <row r="2031" spans="1:19" s="82" customFormat="1" ht="19.5" hidden="1" customHeight="1" x14ac:dyDescent="0.25">
      <c r="A2031" s="146"/>
      <c r="B2031" s="99"/>
      <c r="C2031" s="100"/>
      <c r="D2031" s="152"/>
      <c r="E2031" s="108"/>
      <c r="F2031" s="103"/>
      <c r="G2031" s="144"/>
      <c r="H2031" s="103"/>
      <c r="I2031" s="145"/>
      <c r="J2031" s="145"/>
      <c r="K2031" s="108"/>
      <c r="L2031" s="244"/>
      <c r="M2031" s="96"/>
    </row>
    <row r="2032" spans="1:19" s="82" customFormat="1" ht="19.5" hidden="1" customHeight="1" thickBot="1" x14ac:dyDescent="0.3">
      <c r="A2032" s="554"/>
      <c r="B2032" s="555"/>
      <c r="C2032" s="555"/>
      <c r="D2032" s="555"/>
      <c r="E2032" s="555"/>
      <c r="F2032" s="555"/>
      <c r="G2032" s="555"/>
      <c r="H2032" s="555"/>
      <c r="I2032" s="555"/>
      <c r="J2032" s="555"/>
      <c r="K2032" s="556"/>
      <c r="L2032" s="314">
        <f>L2033+L2042</f>
        <v>0</v>
      </c>
      <c r="M2032" s="96"/>
    </row>
    <row r="2033" spans="1:13" s="82" customFormat="1" ht="19.5" hidden="1" customHeight="1" x14ac:dyDescent="0.25">
      <c r="A2033" s="146"/>
      <c r="B2033" s="99"/>
      <c r="C2033" s="100"/>
      <c r="D2033" s="142"/>
      <c r="E2033" s="102"/>
      <c r="F2033" s="103"/>
      <c r="G2033" s="143"/>
      <c r="H2033" s="96"/>
      <c r="I2033" s="105"/>
      <c r="J2033" s="105"/>
      <c r="K2033" s="108"/>
      <c r="L2033" s="247"/>
      <c r="M2033" s="96"/>
    </row>
    <row r="2034" spans="1:13" s="82" customFormat="1" ht="19.5" hidden="1" customHeight="1" thickBot="1" x14ac:dyDescent="0.3">
      <c r="A2034" s="554"/>
      <c r="B2034" s="555"/>
      <c r="C2034" s="555"/>
      <c r="D2034" s="555"/>
      <c r="E2034" s="555"/>
      <c r="F2034" s="555"/>
      <c r="G2034" s="555"/>
      <c r="H2034" s="555"/>
      <c r="I2034" s="555"/>
      <c r="J2034" s="555"/>
      <c r="K2034" s="556"/>
      <c r="L2034" s="288">
        <f>SUM(L2035)</f>
        <v>0</v>
      </c>
      <c r="M2034" s="96"/>
    </row>
    <row r="2035" spans="1:13" s="82" customFormat="1" ht="19.5" hidden="1" customHeight="1" x14ac:dyDescent="0.25">
      <c r="A2035" s="146"/>
      <c r="B2035" s="99"/>
      <c r="C2035" s="100"/>
      <c r="D2035" s="142"/>
      <c r="E2035" s="102"/>
      <c r="F2035" s="103"/>
      <c r="G2035" s="143"/>
      <c r="H2035" s="96"/>
      <c r="I2035" s="105"/>
      <c r="J2035" s="105"/>
      <c r="K2035" s="108"/>
      <c r="L2035" s="247"/>
      <c r="M2035" s="96"/>
    </row>
    <row r="2036" spans="1:13" s="82" customFormat="1" ht="19.5" hidden="1" customHeight="1" thickBot="1" x14ac:dyDescent="0.3">
      <c r="A2036" s="554"/>
      <c r="B2036" s="555"/>
      <c r="C2036" s="555"/>
      <c r="D2036" s="555"/>
      <c r="E2036" s="555"/>
      <c r="F2036" s="555"/>
      <c r="G2036" s="555"/>
      <c r="H2036" s="555"/>
      <c r="I2036" s="555"/>
      <c r="J2036" s="555"/>
      <c r="K2036" s="556"/>
      <c r="L2036" s="288">
        <f>SUM(L2037)</f>
        <v>0</v>
      </c>
      <c r="M2036" s="96"/>
    </row>
    <row r="2037" spans="1:13" s="82" customFormat="1" ht="19.5" hidden="1" customHeight="1" x14ac:dyDescent="0.25">
      <c r="A2037" s="146"/>
      <c r="B2037" s="100"/>
      <c r="C2037" s="100"/>
      <c r="D2037" s="142"/>
      <c r="E2037" s="102"/>
      <c r="F2037" s="103"/>
      <c r="G2037" s="143"/>
      <c r="H2037" s="96"/>
      <c r="I2037" s="105"/>
      <c r="J2037" s="105"/>
      <c r="K2037" s="108"/>
      <c r="L2037" s="247"/>
      <c r="M2037" s="96"/>
    </row>
    <row r="2038" spans="1:13" s="82" customFormat="1" ht="19.5" hidden="1" customHeight="1" thickBot="1" x14ac:dyDescent="0.3">
      <c r="A2038" s="554"/>
      <c r="B2038" s="555"/>
      <c r="C2038" s="555"/>
      <c r="D2038" s="555"/>
      <c r="E2038" s="555"/>
      <c r="F2038" s="555"/>
      <c r="G2038" s="555"/>
      <c r="H2038" s="555"/>
      <c r="I2038" s="555"/>
      <c r="J2038" s="555"/>
      <c r="K2038" s="556"/>
      <c r="L2038" s="288">
        <f>SUM(L2039)</f>
        <v>0</v>
      </c>
      <c r="M2038" s="96"/>
    </row>
    <row r="2039" spans="1:13" s="82" customFormat="1" ht="19.5" hidden="1" customHeight="1" x14ac:dyDescent="0.25">
      <c r="A2039" s="146"/>
      <c r="B2039" s="100"/>
      <c r="C2039" s="100"/>
      <c r="D2039" s="142"/>
      <c r="E2039" s="102"/>
      <c r="F2039" s="103"/>
      <c r="G2039" s="143"/>
      <c r="H2039" s="96"/>
      <c r="I2039" s="105"/>
      <c r="J2039" s="105"/>
      <c r="K2039" s="108"/>
      <c r="L2039" s="247"/>
      <c r="M2039" s="96"/>
    </row>
    <row r="2040" spans="1:13" s="82" customFormat="1" ht="19.5" hidden="1" customHeight="1" thickBot="1" x14ac:dyDescent="0.3">
      <c r="A2040" s="554"/>
      <c r="B2040" s="555"/>
      <c r="C2040" s="555"/>
      <c r="D2040" s="555"/>
      <c r="E2040" s="555"/>
      <c r="F2040" s="555"/>
      <c r="G2040" s="555"/>
      <c r="H2040" s="555"/>
      <c r="I2040" s="555"/>
      <c r="J2040" s="555"/>
      <c r="K2040" s="556"/>
      <c r="L2040" s="288">
        <f>SUM(L2041)</f>
        <v>0</v>
      </c>
      <c r="M2040" s="96"/>
    </row>
    <row r="2041" spans="1:13" s="82" customFormat="1" ht="19.5" hidden="1" customHeight="1" x14ac:dyDescent="0.25">
      <c r="A2041" s="146"/>
      <c r="B2041" s="100"/>
      <c r="C2041" s="100"/>
      <c r="D2041" s="142"/>
      <c r="E2041" s="102"/>
      <c r="F2041" s="103"/>
      <c r="G2041" s="143"/>
      <c r="H2041" s="96"/>
      <c r="I2041" s="105"/>
      <c r="J2041" s="105"/>
      <c r="K2041" s="108"/>
      <c r="L2041" s="247"/>
      <c r="M2041" s="96"/>
    </row>
    <row r="2042" spans="1:13" s="82" customFormat="1" ht="19.5" customHeight="1" x14ac:dyDescent="0.25">
      <c r="A2042" s="146"/>
      <c r="B2042" s="99"/>
      <c r="C2042" s="100"/>
      <c r="D2042" s="142"/>
      <c r="E2042" s="102"/>
      <c r="F2042" s="103"/>
      <c r="G2042" s="143"/>
      <c r="H2042" s="96"/>
      <c r="I2042" s="105"/>
      <c r="J2042" s="105"/>
      <c r="K2042" s="108"/>
      <c r="L2042" s="244"/>
      <c r="M2042" s="103"/>
    </row>
    <row r="2043" spans="1:13" s="82" customFormat="1" ht="19.5" customHeight="1" thickBot="1" x14ac:dyDescent="0.3">
      <c r="A2043" s="116" t="s">
        <v>34</v>
      </c>
      <c r="B2043" s="113"/>
      <c r="C2043" s="114"/>
      <c r="D2043" s="115"/>
      <c r="E2043" s="116"/>
      <c r="F2043" s="117"/>
      <c r="G2043" s="118"/>
      <c r="H2043" s="117"/>
      <c r="I2043" s="119"/>
      <c r="J2043" s="119"/>
      <c r="K2043" s="119"/>
      <c r="L2043" s="229">
        <f>L2006+L2015+L2017+L2019+L2021+L2025+L2032+L2034+L2036+L2038+L2040</f>
        <v>45505.01</v>
      </c>
      <c r="M2043" s="204"/>
    </row>
    <row r="2044" spans="1:13" ht="19.5" customHeight="1" x14ac:dyDescent="0.15">
      <c r="A2044" s="558" t="s">
        <v>18</v>
      </c>
      <c r="B2044" s="558"/>
      <c r="C2044" s="558"/>
      <c r="D2044" s="558"/>
      <c r="E2044" s="558"/>
      <c r="F2044" s="558"/>
      <c r="G2044" s="560" t="s">
        <v>19</v>
      </c>
      <c r="H2044" s="560"/>
      <c r="I2044" s="128"/>
      <c r="J2044" s="128"/>
      <c r="K2044" s="128"/>
      <c r="L2044" s="550" t="s">
        <v>20</v>
      </c>
      <c r="M2044" s="550"/>
    </row>
    <row r="2045" spans="1:13" ht="11.25" customHeight="1" x14ac:dyDescent="0.15">
      <c r="A2045" s="82"/>
      <c r="B2045" s="83"/>
      <c r="C2045" s="84"/>
      <c r="D2045" s="502"/>
      <c r="E2045" s="122"/>
      <c r="F2045" s="130"/>
      <c r="G2045" s="131"/>
      <c r="H2045" s="130"/>
      <c r="I2045" s="82"/>
      <c r="J2045" s="82"/>
      <c r="K2045" s="200"/>
      <c r="L2045" s="231"/>
      <c r="M2045" s="130"/>
    </row>
    <row r="2046" spans="1:13" ht="16.5" customHeight="1" x14ac:dyDescent="0.15">
      <c r="A2046" s="558" t="s">
        <v>1246</v>
      </c>
      <c r="B2046" s="558"/>
      <c r="C2046" s="558"/>
      <c r="D2046" s="558"/>
      <c r="E2046" s="558"/>
      <c r="F2046" s="558"/>
      <c r="G2046" s="559" t="s">
        <v>36</v>
      </c>
      <c r="H2046" s="559"/>
      <c r="I2046" s="502"/>
      <c r="J2046" s="502"/>
      <c r="K2046" s="82"/>
      <c r="L2046" s="559" t="s">
        <v>37</v>
      </c>
      <c r="M2046" s="559"/>
    </row>
    <row r="2047" spans="1:13" ht="15.75" customHeight="1" x14ac:dyDescent="0.15">
      <c r="A2047" s="558" t="s">
        <v>1247</v>
      </c>
      <c r="B2047" s="558"/>
      <c r="C2047" s="558"/>
      <c r="D2047" s="558"/>
      <c r="E2047" s="558"/>
      <c r="F2047" s="558"/>
      <c r="G2047" s="550" t="s">
        <v>39</v>
      </c>
      <c r="H2047" s="550"/>
      <c r="I2047" s="497"/>
      <c r="J2047" s="497"/>
      <c r="K2047" s="82"/>
      <c r="L2047" s="550" t="s">
        <v>40</v>
      </c>
      <c r="M2047" s="550"/>
    </row>
    <row r="2048" spans="1:13" ht="19.5" customHeight="1" x14ac:dyDescent="0.15"/>
    <row r="2049" spans="1:19" s="93" customFormat="1" ht="19.5" customHeight="1" x14ac:dyDescent="0.15">
      <c r="A2049" s="557" t="s">
        <v>14</v>
      </c>
      <c r="B2049" s="557"/>
      <c r="C2049" s="557"/>
      <c r="D2049" s="557"/>
      <c r="E2049" s="557"/>
      <c r="F2049" s="194"/>
      <c r="G2049" s="196"/>
      <c r="H2049" s="291"/>
      <c r="I2049" s="196"/>
      <c r="J2049" s="196"/>
      <c r="K2049" s="198"/>
      <c r="L2049" s="196"/>
      <c r="M2049" s="215"/>
    </row>
    <row r="2050" spans="1:19" s="74" customFormat="1" ht="19.5" customHeight="1" x14ac:dyDescent="0.15">
      <c r="A2050" s="254" t="s">
        <v>1331</v>
      </c>
      <c r="B2050" s="254"/>
      <c r="C2050" s="255"/>
      <c r="D2050" s="256"/>
      <c r="E2050" s="589" t="s">
        <v>1332</v>
      </c>
      <c r="F2050" s="590"/>
      <c r="G2050" s="256" t="s">
        <v>1333</v>
      </c>
      <c r="H2050" s="295"/>
      <c r="I2050" s="248" t="s">
        <v>1341</v>
      </c>
      <c r="J2050" s="254"/>
      <c r="K2050" s="249"/>
      <c r="L2050" s="260"/>
      <c r="M2050" s="301" t="s">
        <v>1483</v>
      </c>
      <c r="P2050" s="97"/>
    </row>
    <row r="2051" spans="1:19" s="74" customFormat="1" ht="8.25" customHeight="1" x14ac:dyDescent="0.15">
      <c r="A2051" s="193"/>
      <c r="B2051" s="194"/>
      <c r="C2051" s="195"/>
      <c r="D2051" s="196"/>
      <c r="E2051" s="197"/>
      <c r="F2051" s="197"/>
      <c r="G2051" s="196"/>
      <c r="H2051" s="283"/>
      <c r="I2051" s="197"/>
      <c r="J2051" s="197"/>
      <c r="K2051" s="198"/>
      <c r="L2051" s="197"/>
      <c r="M2051" s="215"/>
      <c r="P2051" s="97"/>
    </row>
    <row r="2052" spans="1:19" s="74" customFormat="1" ht="33" customHeight="1" x14ac:dyDescent="0.25">
      <c r="A2052" s="33" t="s">
        <v>2</v>
      </c>
      <c r="B2052" s="9" t="s">
        <v>3</v>
      </c>
      <c r="C2052" s="85" t="s">
        <v>4</v>
      </c>
      <c r="D2052" s="9" t="s">
        <v>5</v>
      </c>
      <c r="E2052" s="9" t="s">
        <v>6</v>
      </c>
      <c r="F2052" s="9" t="s">
        <v>7</v>
      </c>
      <c r="G2052" s="9" t="s">
        <v>8</v>
      </c>
      <c r="H2052" s="9" t="s">
        <v>9</v>
      </c>
      <c r="I2052" s="9" t="s">
        <v>22</v>
      </c>
      <c r="J2052" s="9" t="s">
        <v>10</v>
      </c>
      <c r="K2052" s="9" t="s">
        <v>11</v>
      </c>
      <c r="L2052" s="222" t="s">
        <v>12</v>
      </c>
      <c r="M2052" s="9" t="s">
        <v>13</v>
      </c>
      <c r="P2052" s="97"/>
    </row>
    <row r="2053" spans="1:19" s="74" customFormat="1" ht="19.5" hidden="1" customHeight="1" x14ac:dyDescent="0.25">
      <c r="A2053" s="551" t="s">
        <v>1252</v>
      </c>
      <c r="B2053" s="552"/>
      <c r="C2053" s="552"/>
      <c r="D2053" s="552"/>
      <c r="E2053" s="552"/>
      <c r="F2053" s="552"/>
      <c r="G2053" s="552"/>
      <c r="H2053" s="552"/>
      <c r="I2053" s="552"/>
      <c r="J2053" s="552"/>
      <c r="K2053" s="553"/>
      <c r="L2053" s="313">
        <f>SUM(L2054:L2056)</f>
        <v>1000.01</v>
      </c>
      <c r="M2053" s="89"/>
      <c r="P2053" s="97"/>
    </row>
    <row r="2054" spans="1:19" s="74" customFormat="1" ht="19.5" hidden="1" customHeight="1" x14ac:dyDescent="0.25">
      <c r="A2054" s="157" t="s">
        <v>720</v>
      </c>
      <c r="B2054" s="69">
        <v>5</v>
      </c>
      <c r="C2054" s="69">
        <v>8</v>
      </c>
      <c r="D2054" s="69" t="s">
        <v>1345</v>
      </c>
      <c r="E2054" s="69"/>
      <c r="F2054" s="69" t="s">
        <v>1162</v>
      </c>
      <c r="G2054" s="69" t="s">
        <v>1346</v>
      </c>
      <c r="H2054" s="69" t="s">
        <v>1347</v>
      </c>
      <c r="I2054" s="90">
        <v>43578</v>
      </c>
      <c r="J2054" s="90">
        <v>43578</v>
      </c>
      <c r="K2054" s="69">
        <v>127</v>
      </c>
      <c r="L2054" s="225">
        <v>1000.01</v>
      </c>
      <c r="M2054" s="69" t="s">
        <v>1348</v>
      </c>
      <c r="P2054" s="97"/>
    </row>
    <row r="2055" spans="1:19" s="74" customFormat="1" ht="19.5" hidden="1" customHeight="1" x14ac:dyDescent="0.25">
      <c r="A2055" s="157"/>
      <c r="B2055" s="69"/>
      <c r="C2055" s="69"/>
      <c r="D2055" s="69"/>
      <c r="E2055" s="69"/>
      <c r="F2055" s="69"/>
      <c r="G2055" s="69"/>
      <c r="H2055" s="69"/>
      <c r="I2055" s="90"/>
      <c r="J2055" s="90"/>
      <c r="K2055" s="69"/>
      <c r="L2055" s="225"/>
      <c r="M2055" s="69"/>
      <c r="P2055" s="97"/>
    </row>
    <row r="2056" spans="1:19" s="74" customFormat="1" ht="19.5" hidden="1" customHeight="1" x14ac:dyDescent="0.25">
      <c r="A2056" s="157"/>
      <c r="B2056" s="69"/>
      <c r="C2056" s="69"/>
      <c r="D2056" s="69"/>
      <c r="E2056" s="69"/>
      <c r="F2056" s="69"/>
      <c r="G2056" s="69"/>
      <c r="H2056" s="69"/>
      <c r="I2056" s="90"/>
      <c r="J2056" s="90"/>
      <c r="K2056" s="69"/>
      <c r="L2056" s="225"/>
      <c r="M2056" s="69"/>
      <c r="P2056" s="97"/>
    </row>
    <row r="2057" spans="1:19" s="74" customFormat="1" ht="19.5" customHeight="1" thickBot="1" x14ac:dyDescent="0.3">
      <c r="A2057" s="554" t="s">
        <v>640</v>
      </c>
      <c r="B2057" s="555"/>
      <c r="C2057" s="555"/>
      <c r="D2057" s="555"/>
      <c r="E2057" s="555"/>
      <c r="F2057" s="555"/>
      <c r="G2057" s="555"/>
      <c r="H2057" s="555"/>
      <c r="I2057" s="555"/>
      <c r="J2057" s="555"/>
      <c r="K2057" s="556"/>
      <c r="L2057" s="226">
        <f>SUM(L2058:L2062)</f>
        <v>10726</v>
      </c>
      <c r="M2057" s="96"/>
      <c r="P2057" s="97"/>
    </row>
    <row r="2058" spans="1:19" s="74" customFormat="1" ht="33.75" customHeight="1" x14ac:dyDescent="0.25">
      <c r="A2058" s="157" t="s">
        <v>1208</v>
      </c>
      <c r="B2058" s="69">
        <v>6</v>
      </c>
      <c r="C2058" s="69">
        <v>7</v>
      </c>
      <c r="D2058" s="69" t="s">
        <v>1598</v>
      </c>
      <c r="E2058" s="69"/>
      <c r="F2058" s="69" t="s">
        <v>680</v>
      </c>
      <c r="G2058" s="69" t="s">
        <v>1599</v>
      </c>
      <c r="H2058" s="69" t="s">
        <v>1600</v>
      </c>
      <c r="I2058" s="90">
        <v>43575</v>
      </c>
      <c r="J2058" s="90">
        <v>43575</v>
      </c>
      <c r="K2058" s="69" t="s">
        <v>1601</v>
      </c>
      <c r="L2058" s="225">
        <v>8004</v>
      </c>
      <c r="M2058" s="509" t="s">
        <v>1261</v>
      </c>
      <c r="N2058" s="510" t="s">
        <v>1680</v>
      </c>
      <c r="P2058" s="97"/>
    </row>
    <row r="2059" spans="1:19" s="74" customFormat="1" ht="42.75" customHeight="1" x14ac:dyDescent="0.25">
      <c r="A2059" s="157" t="s">
        <v>1208</v>
      </c>
      <c r="B2059" s="69">
        <v>6</v>
      </c>
      <c r="C2059" s="69">
        <v>10</v>
      </c>
      <c r="D2059" s="69" t="s">
        <v>1628</v>
      </c>
      <c r="E2059" s="69"/>
      <c r="F2059" s="69" t="s">
        <v>684</v>
      </c>
      <c r="G2059" s="69" t="s">
        <v>1629</v>
      </c>
      <c r="H2059" s="69" t="s">
        <v>1630</v>
      </c>
      <c r="I2059" s="90">
        <v>43627</v>
      </c>
      <c r="J2059" s="90">
        <v>43627</v>
      </c>
      <c r="K2059" s="69" t="s">
        <v>1632</v>
      </c>
      <c r="L2059" s="225">
        <v>2722</v>
      </c>
      <c r="M2059" s="69" t="s">
        <v>1261</v>
      </c>
      <c r="N2059" s="510" t="s">
        <v>1695</v>
      </c>
      <c r="P2059" s="97"/>
    </row>
    <row r="2060" spans="1:19" s="82" customFormat="1" ht="19.5" hidden="1" customHeight="1" x14ac:dyDescent="0.25">
      <c r="A2060" s="146"/>
      <c r="B2060" s="99"/>
      <c r="C2060" s="100"/>
      <c r="D2060" s="142"/>
      <c r="E2060" s="102"/>
      <c r="F2060" s="103"/>
      <c r="G2060" s="143"/>
      <c r="H2060" s="96"/>
      <c r="I2060" s="105"/>
      <c r="J2060" s="105"/>
      <c r="K2060" s="108"/>
      <c r="L2060" s="247"/>
      <c r="M2060" s="103"/>
    </row>
    <row r="2061" spans="1:19" s="82" customFormat="1" ht="19.5" hidden="1" customHeight="1" x14ac:dyDescent="0.25">
      <c r="A2061" s="146"/>
      <c r="B2061" s="99"/>
      <c r="C2061" s="100"/>
      <c r="D2061" s="142"/>
      <c r="E2061" s="102"/>
      <c r="F2061" s="103"/>
      <c r="G2061" s="143"/>
      <c r="H2061" s="96"/>
      <c r="I2061" s="105"/>
      <c r="J2061" s="105"/>
      <c r="K2061" s="108"/>
      <c r="L2061" s="247"/>
      <c r="M2061" s="96"/>
    </row>
    <row r="2062" spans="1:19" s="82" customFormat="1" ht="19.5" hidden="1" customHeight="1" x14ac:dyDescent="0.25">
      <c r="A2062" s="146"/>
      <c r="B2062" s="99"/>
      <c r="C2062" s="100"/>
      <c r="D2062" s="142"/>
      <c r="E2062" s="102"/>
      <c r="F2062" s="103"/>
      <c r="G2062" s="143"/>
      <c r="H2062" s="96"/>
      <c r="I2062" s="105"/>
      <c r="J2062" s="105"/>
      <c r="K2062" s="108"/>
      <c r="L2062" s="247"/>
      <c r="M2062" s="96"/>
      <c r="R2062" s="357"/>
      <c r="S2062" s="358"/>
    </row>
    <row r="2063" spans="1:19" s="74" customFormat="1" ht="19.5" hidden="1" customHeight="1" thickBot="1" x14ac:dyDescent="0.3">
      <c r="A2063" s="554"/>
      <c r="B2063" s="555"/>
      <c r="C2063" s="555"/>
      <c r="D2063" s="555"/>
      <c r="E2063" s="555"/>
      <c r="F2063" s="555"/>
      <c r="G2063" s="555"/>
      <c r="H2063" s="555"/>
      <c r="I2063" s="555"/>
      <c r="J2063" s="555"/>
      <c r="K2063" s="556"/>
      <c r="L2063" s="314">
        <f>SUM(L2064:L2066)</f>
        <v>0</v>
      </c>
      <c r="M2063" s="96"/>
    </row>
    <row r="2064" spans="1:19" s="82" customFormat="1" ht="19.5" hidden="1" customHeight="1" x14ac:dyDescent="0.25">
      <c r="A2064" s="146"/>
      <c r="B2064" s="99"/>
      <c r="C2064" s="100"/>
      <c r="D2064" s="142"/>
      <c r="E2064" s="102"/>
      <c r="F2064" s="103"/>
      <c r="G2064" s="143"/>
      <c r="H2064" s="96"/>
      <c r="I2064" s="105"/>
      <c r="J2064" s="105"/>
      <c r="K2064" s="108"/>
      <c r="L2064" s="247"/>
      <c r="M2064" s="103"/>
    </row>
    <row r="2065" spans="1:19" s="82" customFormat="1" ht="19.5" hidden="1" customHeight="1" x14ac:dyDescent="0.25">
      <c r="A2065" s="146"/>
      <c r="B2065" s="99"/>
      <c r="C2065" s="100"/>
      <c r="D2065" s="142"/>
      <c r="E2065" s="102"/>
      <c r="F2065" s="103"/>
      <c r="G2065" s="143"/>
      <c r="H2065" s="96"/>
      <c r="I2065" s="105"/>
      <c r="J2065" s="105"/>
      <c r="K2065" s="108"/>
      <c r="L2065" s="247"/>
      <c r="M2065" s="96"/>
    </row>
    <row r="2066" spans="1:19" s="82" customFormat="1" ht="19.5" hidden="1" customHeight="1" x14ac:dyDescent="0.25">
      <c r="A2066" s="146"/>
      <c r="B2066" s="99"/>
      <c r="C2066" s="100"/>
      <c r="D2066" s="142"/>
      <c r="E2066" s="102"/>
      <c r="F2066" s="103"/>
      <c r="G2066" s="143"/>
      <c r="H2066" s="96"/>
      <c r="I2066" s="105"/>
      <c r="J2066" s="105"/>
      <c r="K2066" s="108"/>
      <c r="L2066" s="247"/>
      <c r="M2066" s="96"/>
      <c r="R2066" s="357"/>
      <c r="S2066" s="358"/>
    </row>
    <row r="2067" spans="1:19" s="82" customFormat="1" ht="19.5" hidden="1" customHeight="1" x14ac:dyDescent="0.25">
      <c r="A2067" s="564"/>
      <c r="B2067" s="565"/>
      <c r="C2067" s="565"/>
      <c r="D2067" s="565"/>
      <c r="E2067" s="565"/>
      <c r="F2067" s="565"/>
      <c r="G2067" s="565"/>
      <c r="H2067" s="565"/>
      <c r="I2067" s="565"/>
      <c r="J2067" s="565"/>
      <c r="K2067" s="566"/>
      <c r="L2067" s="334">
        <f>SUM(L2068:L2073)</f>
        <v>0</v>
      </c>
      <c r="M2067" s="96"/>
    </row>
    <row r="2068" spans="1:19" s="82" customFormat="1" ht="19.5" hidden="1" customHeight="1" x14ac:dyDescent="0.25">
      <c r="A2068" s="146"/>
      <c r="B2068" s="99"/>
      <c r="C2068" s="100"/>
      <c r="D2068" s="152"/>
      <c r="E2068" s="108"/>
      <c r="F2068" s="103"/>
      <c r="G2068" s="144"/>
      <c r="H2068" s="103"/>
      <c r="I2068" s="145"/>
      <c r="J2068" s="145"/>
      <c r="K2068" s="108"/>
      <c r="L2068" s="244"/>
      <c r="M2068" s="103"/>
    </row>
    <row r="2069" spans="1:19" s="82" customFormat="1" ht="19.5" hidden="1" customHeight="1" x14ac:dyDescent="0.25">
      <c r="A2069" s="146"/>
      <c r="B2069" s="99"/>
      <c r="C2069" s="100"/>
      <c r="D2069" s="152"/>
      <c r="E2069" s="108"/>
      <c r="F2069" s="103"/>
      <c r="G2069" s="144"/>
      <c r="H2069" s="103"/>
      <c r="I2069" s="145"/>
      <c r="J2069" s="145"/>
      <c r="K2069" s="108"/>
      <c r="L2069" s="244"/>
      <c r="M2069" s="96"/>
    </row>
    <row r="2070" spans="1:19" s="82" customFormat="1" ht="19.5" hidden="1" customHeight="1" x14ac:dyDescent="0.25">
      <c r="A2070" s="146"/>
      <c r="B2070" s="99"/>
      <c r="C2070" s="100"/>
      <c r="D2070" s="152"/>
      <c r="E2070" s="108"/>
      <c r="F2070" s="103"/>
      <c r="G2070" s="144"/>
      <c r="H2070" s="103"/>
      <c r="I2070" s="145"/>
      <c r="J2070" s="145"/>
      <c r="K2070" s="108"/>
      <c r="L2070" s="244"/>
      <c r="M2070" s="96"/>
    </row>
    <row r="2071" spans="1:19" s="82" customFormat="1" ht="19.5" hidden="1" customHeight="1" x14ac:dyDescent="0.25">
      <c r="A2071" s="146"/>
      <c r="B2071" s="99"/>
      <c r="C2071" s="100"/>
      <c r="D2071" s="152"/>
      <c r="E2071" s="108"/>
      <c r="F2071" s="103"/>
      <c r="G2071" s="144"/>
      <c r="H2071" s="103"/>
      <c r="I2071" s="145"/>
      <c r="J2071" s="145"/>
      <c r="K2071" s="108"/>
      <c r="L2071" s="244"/>
      <c r="M2071" s="96"/>
    </row>
    <row r="2072" spans="1:19" s="82" customFormat="1" ht="19.5" hidden="1" customHeight="1" x14ac:dyDescent="0.25">
      <c r="A2072" s="146"/>
      <c r="B2072" s="99"/>
      <c r="C2072" s="100"/>
      <c r="D2072" s="152"/>
      <c r="E2072" s="108"/>
      <c r="F2072" s="103"/>
      <c r="G2072" s="144"/>
      <c r="H2072" s="103"/>
      <c r="I2072" s="145"/>
      <c r="J2072" s="145"/>
      <c r="K2072" s="108"/>
      <c r="L2072" s="244"/>
      <c r="M2072" s="96"/>
    </row>
    <row r="2073" spans="1:19" s="82" customFormat="1" ht="19.5" hidden="1" customHeight="1" x14ac:dyDescent="0.25">
      <c r="A2073" s="146"/>
      <c r="B2073" s="99"/>
      <c r="C2073" s="100"/>
      <c r="D2073" s="152"/>
      <c r="E2073" s="108"/>
      <c r="F2073" s="103"/>
      <c r="G2073" s="144"/>
      <c r="H2073" s="103"/>
      <c r="I2073" s="145"/>
      <c r="J2073" s="145"/>
      <c r="K2073" s="108"/>
      <c r="L2073" s="244"/>
      <c r="M2073" s="96"/>
    </row>
    <row r="2074" spans="1:19" s="82" customFormat="1" ht="19.5" hidden="1" customHeight="1" thickBot="1" x14ac:dyDescent="0.3">
      <c r="A2074" s="554"/>
      <c r="B2074" s="555"/>
      <c r="C2074" s="555"/>
      <c r="D2074" s="555"/>
      <c r="E2074" s="555"/>
      <c r="F2074" s="555"/>
      <c r="G2074" s="555"/>
      <c r="H2074" s="555"/>
      <c r="I2074" s="555"/>
      <c r="J2074" s="555"/>
      <c r="K2074" s="556"/>
      <c r="L2074" s="314">
        <f>L2075+L2084</f>
        <v>0</v>
      </c>
      <c r="M2074" s="96"/>
    </row>
    <row r="2075" spans="1:19" s="82" customFormat="1" ht="19.5" hidden="1" customHeight="1" x14ac:dyDescent="0.25">
      <c r="A2075" s="146"/>
      <c r="B2075" s="99"/>
      <c r="C2075" s="100"/>
      <c r="D2075" s="142"/>
      <c r="E2075" s="102"/>
      <c r="F2075" s="103"/>
      <c r="G2075" s="143"/>
      <c r="H2075" s="96"/>
      <c r="I2075" s="105"/>
      <c r="J2075" s="105"/>
      <c r="K2075" s="108"/>
      <c r="L2075" s="247"/>
      <c r="M2075" s="96"/>
    </row>
    <row r="2076" spans="1:19" s="82" customFormat="1" ht="19.5" hidden="1" customHeight="1" thickBot="1" x14ac:dyDescent="0.3">
      <c r="A2076" s="554"/>
      <c r="B2076" s="555"/>
      <c r="C2076" s="555"/>
      <c r="D2076" s="555"/>
      <c r="E2076" s="555"/>
      <c r="F2076" s="555"/>
      <c r="G2076" s="555"/>
      <c r="H2076" s="555"/>
      <c r="I2076" s="555"/>
      <c r="J2076" s="555"/>
      <c r="K2076" s="556"/>
      <c r="L2076" s="288">
        <f>SUM(L2077)</f>
        <v>0</v>
      </c>
      <c r="M2076" s="96"/>
    </row>
    <row r="2077" spans="1:19" s="82" customFormat="1" ht="19.5" hidden="1" customHeight="1" x14ac:dyDescent="0.25">
      <c r="A2077" s="146"/>
      <c r="B2077" s="99"/>
      <c r="C2077" s="100"/>
      <c r="D2077" s="142"/>
      <c r="E2077" s="102"/>
      <c r="F2077" s="103"/>
      <c r="G2077" s="143"/>
      <c r="H2077" s="96"/>
      <c r="I2077" s="105"/>
      <c r="J2077" s="105"/>
      <c r="K2077" s="108"/>
      <c r="L2077" s="247"/>
      <c r="M2077" s="96"/>
    </row>
    <row r="2078" spans="1:19" s="82" customFormat="1" ht="19.5" hidden="1" customHeight="1" thickBot="1" x14ac:dyDescent="0.3">
      <c r="A2078" s="554"/>
      <c r="B2078" s="555"/>
      <c r="C2078" s="555"/>
      <c r="D2078" s="555"/>
      <c r="E2078" s="555"/>
      <c r="F2078" s="555"/>
      <c r="G2078" s="555"/>
      <c r="H2078" s="555"/>
      <c r="I2078" s="555"/>
      <c r="J2078" s="555"/>
      <c r="K2078" s="556"/>
      <c r="L2078" s="288">
        <f>SUM(L2079)</f>
        <v>0</v>
      </c>
      <c r="M2078" s="96"/>
    </row>
    <row r="2079" spans="1:19" s="82" customFormat="1" ht="19.5" hidden="1" customHeight="1" x14ac:dyDescent="0.25">
      <c r="A2079" s="146"/>
      <c r="B2079" s="100"/>
      <c r="C2079" s="100"/>
      <c r="D2079" s="142"/>
      <c r="E2079" s="102"/>
      <c r="F2079" s="103"/>
      <c r="G2079" s="143"/>
      <c r="H2079" s="96"/>
      <c r="I2079" s="105"/>
      <c r="J2079" s="105"/>
      <c r="K2079" s="108"/>
      <c r="L2079" s="247"/>
      <c r="M2079" s="96"/>
    </row>
    <row r="2080" spans="1:19" s="82" customFormat="1" ht="19.5" hidden="1" customHeight="1" thickBot="1" x14ac:dyDescent="0.3">
      <c r="A2080" s="554"/>
      <c r="B2080" s="555"/>
      <c r="C2080" s="555"/>
      <c r="D2080" s="555"/>
      <c r="E2080" s="555"/>
      <c r="F2080" s="555"/>
      <c r="G2080" s="555"/>
      <c r="H2080" s="555"/>
      <c r="I2080" s="555"/>
      <c r="J2080" s="555"/>
      <c r="K2080" s="556"/>
      <c r="L2080" s="288">
        <f>SUM(L2081)</f>
        <v>0</v>
      </c>
      <c r="M2080" s="96"/>
    </row>
    <row r="2081" spans="1:16" s="82" customFormat="1" ht="19.5" hidden="1" customHeight="1" x14ac:dyDescent="0.25">
      <c r="A2081" s="146"/>
      <c r="B2081" s="100"/>
      <c r="C2081" s="100"/>
      <c r="D2081" s="142"/>
      <c r="E2081" s="102"/>
      <c r="F2081" s="103"/>
      <c r="G2081" s="143"/>
      <c r="H2081" s="96"/>
      <c r="I2081" s="105"/>
      <c r="J2081" s="105"/>
      <c r="K2081" s="108"/>
      <c r="L2081" s="247"/>
      <c r="M2081" s="96"/>
    </row>
    <row r="2082" spans="1:16" s="82" customFormat="1" ht="19.5" hidden="1" customHeight="1" thickBot="1" x14ac:dyDescent="0.3">
      <c r="A2082" s="554"/>
      <c r="B2082" s="555"/>
      <c r="C2082" s="555"/>
      <c r="D2082" s="555"/>
      <c r="E2082" s="555"/>
      <c r="F2082" s="555"/>
      <c r="G2082" s="555"/>
      <c r="H2082" s="555"/>
      <c r="I2082" s="555"/>
      <c r="J2082" s="555"/>
      <c r="K2082" s="556"/>
      <c r="L2082" s="288">
        <f>SUM(L2083)</f>
        <v>0</v>
      </c>
      <c r="M2082" s="96"/>
    </row>
    <row r="2083" spans="1:16" s="82" customFormat="1" ht="19.5" customHeight="1" x14ac:dyDescent="0.25">
      <c r="A2083" s="146"/>
      <c r="B2083" s="100"/>
      <c r="C2083" s="100"/>
      <c r="D2083" s="142"/>
      <c r="E2083" s="102"/>
      <c r="F2083" s="103"/>
      <c r="G2083" s="143"/>
      <c r="H2083" s="96"/>
      <c r="I2083" s="105"/>
      <c r="J2083" s="105"/>
      <c r="K2083" s="108"/>
      <c r="L2083" s="247"/>
      <c r="M2083" s="96"/>
    </row>
    <row r="2084" spans="1:16" s="82" customFormat="1" ht="19.5" customHeight="1" x14ac:dyDescent="0.25">
      <c r="A2084" s="146"/>
      <c r="B2084" s="99"/>
      <c r="C2084" s="100"/>
      <c r="D2084" s="142"/>
      <c r="E2084" s="102"/>
      <c r="F2084" s="103"/>
      <c r="G2084" s="143"/>
      <c r="H2084" s="96"/>
      <c r="I2084" s="105"/>
      <c r="J2084" s="105"/>
      <c r="K2084" s="108"/>
      <c r="L2084" s="244"/>
      <c r="M2084" s="103"/>
    </row>
    <row r="2085" spans="1:16" s="82" customFormat="1" ht="19.5" customHeight="1" thickBot="1" x14ac:dyDescent="0.3">
      <c r="A2085" s="116" t="s">
        <v>34</v>
      </c>
      <c r="B2085" s="113"/>
      <c r="C2085" s="114"/>
      <c r="D2085" s="115"/>
      <c r="E2085" s="116"/>
      <c r="F2085" s="117"/>
      <c r="G2085" s="118"/>
      <c r="H2085" s="117"/>
      <c r="I2085" s="119"/>
      <c r="J2085" s="119"/>
      <c r="K2085" s="119"/>
      <c r="L2085" s="229">
        <f>L2053+L2057+L2059+L2061+L2063+L2067+L2074+L2076+L2078+L2080+L2082</f>
        <v>14448.01</v>
      </c>
      <c r="M2085" s="204"/>
    </row>
    <row r="2086" spans="1:16" ht="19.5" customHeight="1" x14ac:dyDescent="0.15">
      <c r="A2086" s="489"/>
      <c r="B2086" s="123"/>
      <c r="C2086" s="124"/>
      <c r="D2086" s="496"/>
      <c r="E2086" s="489"/>
      <c r="F2086" s="123"/>
      <c r="G2086" s="489"/>
      <c r="H2086" s="123"/>
      <c r="I2086" s="496"/>
      <c r="J2086" s="496"/>
      <c r="K2086" s="496"/>
      <c r="L2086" s="230"/>
      <c r="M2086" s="205"/>
    </row>
    <row r="2087" spans="1:16" ht="19.5" customHeight="1" x14ac:dyDescent="0.15">
      <c r="A2087" s="558" t="s">
        <v>18</v>
      </c>
      <c r="B2087" s="558"/>
      <c r="C2087" s="558"/>
      <c r="D2087" s="558"/>
      <c r="E2087" s="558"/>
      <c r="F2087" s="558"/>
      <c r="G2087" s="560" t="s">
        <v>19</v>
      </c>
      <c r="H2087" s="560"/>
      <c r="I2087" s="128"/>
      <c r="J2087" s="128"/>
      <c r="K2087" s="128"/>
      <c r="L2087" s="550" t="s">
        <v>20</v>
      </c>
      <c r="M2087" s="550"/>
    </row>
    <row r="2088" spans="1:16" ht="11.25" customHeight="1" x14ac:dyDescent="0.15">
      <c r="A2088" s="82"/>
      <c r="B2088" s="83"/>
      <c r="C2088" s="84"/>
      <c r="D2088" s="502"/>
      <c r="E2088" s="122"/>
      <c r="F2088" s="130"/>
      <c r="G2088" s="131"/>
      <c r="H2088" s="130"/>
      <c r="I2088" s="82"/>
      <c r="J2088" s="82"/>
      <c r="K2088" s="200"/>
      <c r="L2088" s="231"/>
      <c r="M2088" s="130"/>
    </row>
    <row r="2089" spans="1:16" ht="16.5" customHeight="1" x14ac:dyDescent="0.15">
      <c r="A2089" s="558" t="s">
        <v>1246</v>
      </c>
      <c r="B2089" s="558"/>
      <c r="C2089" s="558"/>
      <c r="D2089" s="558"/>
      <c r="E2089" s="558"/>
      <c r="F2089" s="558"/>
      <c r="G2089" s="559" t="s">
        <v>36</v>
      </c>
      <c r="H2089" s="559"/>
      <c r="I2089" s="502"/>
      <c r="J2089" s="502"/>
      <c r="K2089" s="82"/>
      <c r="L2089" s="559" t="s">
        <v>37</v>
      </c>
      <c r="M2089" s="559"/>
    </row>
    <row r="2090" spans="1:16" ht="15.75" customHeight="1" x14ac:dyDescent="0.15">
      <c r="A2090" s="558" t="s">
        <v>1247</v>
      </c>
      <c r="B2090" s="558"/>
      <c r="C2090" s="558"/>
      <c r="D2090" s="558"/>
      <c r="E2090" s="558"/>
      <c r="F2090" s="558"/>
      <c r="G2090" s="550" t="s">
        <v>39</v>
      </c>
      <c r="H2090" s="550"/>
      <c r="I2090" s="497"/>
      <c r="J2090" s="497"/>
      <c r="K2090" s="82"/>
      <c r="L2090" s="550" t="s">
        <v>40</v>
      </c>
      <c r="M2090" s="550"/>
    </row>
    <row r="2091" spans="1:16" s="93" customFormat="1" ht="19.5" customHeight="1" x14ac:dyDescent="0.15">
      <c r="A2091" s="557" t="s">
        <v>14</v>
      </c>
      <c r="B2091" s="557"/>
      <c r="C2091" s="557"/>
      <c r="D2091" s="557"/>
      <c r="E2091" s="557"/>
      <c r="F2091" s="194"/>
      <c r="G2091" s="196"/>
      <c r="H2091" s="291"/>
      <c r="I2091" s="196"/>
      <c r="J2091" s="196"/>
      <c r="K2091" s="198"/>
      <c r="L2091" s="196"/>
      <c r="M2091" s="215"/>
    </row>
    <row r="2092" spans="1:16" s="74" customFormat="1" ht="19.5" customHeight="1" x14ac:dyDescent="0.15">
      <c r="A2092" s="254" t="s">
        <v>1331</v>
      </c>
      <c r="B2092" s="254"/>
      <c r="C2092" s="255"/>
      <c r="D2092" s="256"/>
      <c r="E2092" s="589" t="s">
        <v>1334</v>
      </c>
      <c r="F2092" s="590"/>
      <c r="G2092" s="256" t="s">
        <v>1333</v>
      </c>
      <c r="H2092" s="295"/>
      <c r="I2092" s="248" t="s">
        <v>1342</v>
      </c>
      <c r="J2092" s="254"/>
      <c r="K2092" s="249"/>
      <c r="L2092" s="260"/>
      <c r="M2092" s="301" t="s">
        <v>1484</v>
      </c>
      <c r="P2092" s="97"/>
    </row>
    <row r="2093" spans="1:16" s="74" customFormat="1" ht="8.25" customHeight="1" x14ac:dyDescent="0.15">
      <c r="A2093" s="193"/>
      <c r="B2093" s="194"/>
      <c r="C2093" s="195"/>
      <c r="D2093" s="196"/>
      <c r="E2093" s="197"/>
      <c r="F2093" s="197"/>
      <c r="G2093" s="196"/>
      <c r="H2093" s="283"/>
      <c r="I2093" s="197"/>
      <c r="J2093" s="197"/>
      <c r="K2093" s="198"/>
      <c r="L2093" s="197"/>
      <c r="M2093" s="215"/>
      <c r="P2093" s="97"/>
    </row>
    <row r="2094" spans="1:16" s="74" customFormat="1" ht="33" customHeight="1" x14ac:dyDescent="0.25">
      <c r="A2094" s="33" t="s">
        <v>2</v>
      </c>
      <c r="B2094" s="9" t="s">
        <v>3</v>
      </c>
      <c r="C2094" s="85" t="s">
        <v>4</v>
      </c>
      <c r="D2094" s="9" t="s">
        <v>5</v>
      </c>
      <c r="E2094" s="9" t="s">
        <v>6</v>
      </c>
      <c r="F2094" s="9" t="s">
        <v>7</v>
      </c>
      <c r="G2094" s="9" t="s">
        <v>8</v>
      </c>
      <c r="H2094" s="9" t="s">
        <v>9</v>
      </c>
      <c r="I2094" s="9" t="s">
        <v>22</v>
      </c>
      <c r="J2094" s="9" t="s">
        <v>10</v>
      </c>
      <c r="K2094" s="9" t="s">
        <v>11</v>
      </c>
      <c r="L2094" s="222" t="s">
        <v>12</v>
      </c>
      <c r="M2094" s="9" t="s">
        <v>13</v>
      </c>
      <c r="P2094" s="97"/>
    </row>
    <row r="2095" spans="1:16" s="74" customFormat="1" ht="19.5" hidden="1" customHeight="1" x14ac:dyDescent="0.25">
      <c r="A2095" s="551" t="s">
        <v>1252</v>
      </c>
      <c r="B2095" s="552"/>
      <c r="C2095" s="552"/>
      <c r="D2095" s="552"/>
      <c r="E2095" s="552"/>
      <c r="F2095" s="552"/>
      <c r="G2095" s="552"/>
      <c r="H2095" s="552"/>
      <c r="I2095" s="552"/>
      <c r="J2095" s="552"/>
      <c r="K2095" s="553"/>
      <c r="L2095" s="313">
        <f>SUM(L2096:L2097)</f>
        <v>1000.01</v>
      </c>
      <c r="M2095" s="89"/>
      <c r="P2095" s="97"/>
    </row>
    <row r="2096" spans="1:16" s="74" customFormat="1" ht="19.5" hidden="1" customHeight="1" x14ac:dyDescent="0.25">
      <c r="A2096" s="157" t="s">
        <v>720</v>
      </c>
      <c r="B2096" s="69">
        <v>5</v>
      </c>
      <c r="C2096" s="69">
        <v>8</v>
      </c>
      <c r="D2096" s="69" t="s">
        <v>1345</v>
      </c>
      <c r="E2096" s="69"/>
      <c r="F2096" s="69" t="s">
        <v>1162</v>
      </c>
      <c r="G2096" s="69" t="s">
        <v>1346</v>
      </c>
      <c r="H2096" s="69" t="s">
        <v>1347</v>
      </c>
      <c r="I2096" s="90">
        <v>43578</v>
      </c>
      <c r="J2096" s="90">
        <v>43578</v>
      </c>
      <c r="K2096" s="69">
        <v>127</v>
      </c>
      <c r="L2096" s="225">
        <v>1000.01</v>
      </c>
      <c r="M2096" s="69" t="s">
        <v>1348</v>
      </c>
      <c r="P2096" s="97"/>
    </row>
    <row r="2097" spans="1:19" s="74" customFormat="1" ht="19.5" hidden="1" customHeight="1" x14ac:dyDescent="0.25">
      <c r="A2097" s="157"/>
      <c r="B2097" s="69"/>
      <c r="C2097" s="69"/>
      <c r="D2097" s="69"/>
      <c r="E2097" s="69"/>
      <c r="F2097" s="69"/>
      <c r="G2097" s="69"/>
      <c r="H2097" s="69"/>
      <c r="I2097" s="90"/>
      <c r="J2097" s="90"/>
      <c r="K2097" s="69"/>
      <c r="L2097" s="225"/>
      <c r="M2097" s="69"/>
      <c r="P2097" s="97"/>
    </row>
    <row r="2098" spans="1:19" s="74" customFormat="1" ht="19.5" customHeight="1" thickBot="1" x14ac:dyDescent="0.3">
      <c r="A2098" s="554" t="s">
        <v>640</v>
      </c>
      <c r="B2098" s="555"/>
      <c r="C2098" s="555"/>
      <c r="D2098" s="555"/>
      <c r="E2098" s="555"/>
      <c r="F2098" s="555"/>
      <c r="G2098" s="555"/>
      <c r="H2098" s="555"/>
      <c r="I2098" s="555"/>
      <c r="J2098" s="555"/>
      <c r="K2098" s="556"/>
      <c r="L2098" s="226">
        <f>SUM(L2099:L2101)</f>
        <v>10726</v>
      </c>
      <c r="M2098" s="96"/>
      <c r="P2098" s="97"/>
    </row>
    <row r="2099" spans="1:19" s="74" customFormat="1" ht="33.75" customHeight="1" x14ac:dyDescent="0.25">
      <c r="A2099" s="157" t="s">
        <v>1208</v>
      </c>
      <c r="B2099" s="69">
        <v>6</v>
      </c>
      <c r="C2099" s="69">
        <v>7</v>
      </c>
      <c r="D2099" s="69" t="s">
        <v>1598</v>
      </c>
      <c r="E2099" s="69"/>
      <c r="F2099" s="69" t="s">
        <v>680</v>
      </c>
      <c r="G2099" s="69" t="s">
        <v>1599</v>
      </c>
      <c r="H2099" s="69" t="s">
        <v>1600</v>
      </c>
      <c r="I2099" s="90">
        <v>43575</v>
      </c>
      <c r="J2099" s="90">
        <v>43575</v>
      </c>
      <c r="K2099" s="69" t="s">
        <v>1601</v>
      </c>
      <c r="L2099" s="225">
        <v>8004</v>
      </c>
      <c r="M2099" s="509" t="s">
        <v>1261</v>
      </c>
      <c r="N2099" s="510" t="s">
        <v>1681</v>
      </c>
      <c r="P2099" s="97"/>
    </row>
    <row r="2100" spans="1:19" s="74" customFormat="1" ht="19.5" customHeight="1" x14ac:dyDescent="0.25">
      <c r="A2100" s="157" t="s">
        <v>1208</v>
      </c>
      <c r="B2100" s="69">
        <v>6</v>
      </c>
      <c r="C2100" s="69">
        <v>10</v>
      </c>
      <c r="D2100" s="69" t="s">
        <v>1628</v>
      </c>
      <c r="E2100" s="69"/>
      <c r="F2100" s="69" t="s">
        <v>684</v>
      </c>
      <c r="G2100" s="69" t="s">
        <v>1629</v>
      </c>
      <c r="H2100" s="69" t="s">
        <v>1630</v>
      </c>
      <c r="I2100" s="90">
        <v>43627</v>
      </c>
      <c r="J2100" s="90">
        <v>43627</v>
      </c>
      <c r="K2100" s="69" t="s">
        <v>1631</v>
      </c>
      <c r="L2100" s="225">
        <v>2722</v>
      </c>
      <c r="M2100" s="69" t="s">
        <v>1261</v>
      </c>
      <c r="N2100" s="510" t="s">
        <v>1694</v>
      </c>
      <c r="P2100" s="97"/>
    </row>
    <row r="2101" spans="1:19" s="82" customFormat="1" ht="19.5" customHeight="1" x14ac:dyDescent="0.25">
      <c r="A2101" s="146"/>
      <c r="B2101" s="99"/>
      <c r="C2101" s="100"/>
      <c r="D2101" s="142"/>
      <c r="E2101" s="102"/>
      <c r="F2101" s="103"/>
      <c r="G2101" s="143"/>
      <c r="H2101" s="96"/>
      <c r="I2101" s="105"/>
      <c r="J2101" s="105"/>
      <c r="K2101" s="513"/>
      <c r="L2101" s="247"/>
      <c r="M2101" s="103"/>
    </row>
    <row r="2102" spans="1:19" s="82" customFormat="1" ht="19.5" customHeight="1" x14ac:dyDescent="0.25">
      <c r="A2102" s="146"/>
      <c r="B2102" s="99"/>
      <c r="C2102" s="100"/>
      <c r="D2102" s="142"/>
      <c r="E2102" s="102"/>
      <c r="F2102" s="103"/>
      <c r="G2102" s="143"/>
      <c r="H2102" s="96"/>
      <c r="I2102" s="105"/>
      <c r="J2102" s="105"/>
      <c r="K2102" s="108"/>
      <c r="L2102" s="247"/>
      <c r="M2102" s="96"/>
    </row>
    <row r="2103" spans="1:19" s="82" customFormat="1" ht="19.5" hidden="1" customHeight="1" x14ac:dyDescent="0.25">
      <c r="A2103" s="146"/>
      <c r="B2103" s="99"/>
      <c r="C2103" s="100"/>
      <c r="D2103" s="142"/>
      <c r="E2103" s="102"/>
      <c r="F2103" s="103"/>
      <c r="G2103" s="143"/>
      <c r="H2103" s="96"/>
      <c r="I2103" s="105"/>
      <c r="J2103" s="105"/>
      <c r="K2103" s="108"/>
      <c r="L2103" s="247"/>
      <c r="M2103" s="96"/>
      <c r="R2103" s="357"/>
      <c r="S2103" s="358"/>
    </row>
    <row r="2104" spans="1:19" s="74" customFormat="1" ht="19.5" hidden="1" customHeight="1" thickBot="1" x14ac:dyDescent="0.3">
      <c r="A2104" s="554"/>
      <c r="B2104" s="555"/>
      <c r="C2104" s="555"/>
      <c r="D2104" s="555"/>
      <c r="E2104" s="555"/>
      <c r="F2104" s="555"/>
      <c r="G2104" s="555"/>
      <c r="H2104" s="555"/>
      <c r="I2104" s="555"/>
      <c r="J2104" s="555"/>
      <c r="K2104" s="556"/>
      <c r="L2104" s="314">
        <f>SUM(L2105:L2107)</f>
        <v>0</v>
      </c>
      <c r="M2104" s="96"/>
    </row>
    <row r="2105" spans="1:19" s="82" customFormat="1" ht="19.5" hidden="1" customHeight="1" x14ac:dyDescent="0.25">
      <c r="A2105" s="146"/>
      <c r="B2105" s="99"/>
      <c r="C2105" s="100"/>
      <c r="D2105" s="142"/>
      <c r="E2105" s="102"/>
      <c r="F2105" s="103"/>
      <c r="G2105" s="143"/>
      <c r="H2105" s="96"/>
      <c r="I2105" s="105"/>
      <c r="J2105" s="105"/>
      <c r="K2105" s="108"/>
      <c r="L2105" s="247"/>
      <c r="M2105" s="103"/>
    </row>
    <row r="2106" spans="1:19" s="82" customFormat="1" ht="19.5" hidden="1" customHeight="1" x14ac:dyDescent="0.25">
      <c r="A2106" s="146"/>
      <c r="B2106" s="99"/>
      <c r="C2106" s="100"/>
      <c r="D2106" s="142"/>
      <c r="E2106" s="102"/>
      <c r="F2106" s="103"/>
      <c r="G2106" s="143"/>
      <c r="H2106" s="96"/>
      <c r="I2106" s="105"/>
      <c r="J2106" s="105"/>
      <c r="K2106" s="108"/>
      <c r="L2106" s="247"/>
      <c r="M2106" s="96"/>
    </row>
    <row r="2107" spans="1:19" s="82" customFormat="1" ht="19.5" hidden="1" customHeight="1" x14ac:dyDescent="0.25">
      <c r="A2107" s="146"/>
      <c r="B2107" s="99"/>
      <c r="C2107" s="100"/>
      <c r="D2107" s="142"/>
      <c r="E2107" s="102"/>
      <c r="F2107" s="103"/>
      <c r="G2107" s="143"/>
      <c r="H2107" s="96"/>
      <c r="I2107" s="105"/>
      <c r="J2107" s="105"/>
      <c r="K2107" s="108"/>
      <c r="L2107" s="247"/>
      <c r="M2107" s="96"/>
      <c r="R2107" s="357"/>
      <c r="S2107" s="358"/>
    </row>
    <row r="2108" spans="1:19" s="82" customFormat="1" ht="19.5" hidden="1" customHeight="1" x14ac:dyDescent="0.25">
      <c r="A2108" s="564"/>
      <c r="B2108" s="565"/>
      <c r="C2108" s="565"/>
      <c r="D2108" s="565"/>
      <c r="E2108" s="565"/>
      <c r="F2108" s="565"/>
      <c r="G2108" s="565"/>
      <c r="H2108" s="565"/>
      <c r="I2108" s="565"/>
      <c r="J2108" s="565"/>
      <c r="K2108" s="566"/>
      <c r="L2108" s="334">
        <f>SUM(L2109:L2114)</f>
        <v>0</v>
      </c>
      <c r="M2108" s="96"/>
    </row>
    <row r="2109" spans="1:19" s="82" customFormat="1" ht="19.5" hidden="1" customHeight="1" x14ac:dyDescent="0.25">
      <c r="A2109" s="146"/>
      <c r="B2109" s="99"/>
      <c r="C2109" s="100"/>
      <c r="D2109" s="152"/>
      <c r="E2109" s="108"/>
      <c r="F2109" s="103"/>
      <c r="G2109" s="144"/>
      <c r="H2109" s="103"/>
      <c r="I2109" s="145"/>
      <c r="J2109" s="145"/>
      <c r="K2109" s="108"/>
      <c r="L2109" s="244"/>
      <c r="M2109" s="103"/>
    </row>
    <row r="2110" spans="1:19" s="82" customFormat="1" ht="19.5" hidden="1" customHeight="1" x14ac:dyDescent="0.25">
      <c r="A2110" s="146"/>
      <c r="B2110" s="99"/>
      <c r="C2110" s="100"/>
      <c r="D2110" s="152"/>
      <c r="E2110" s="108"/>
      <c r="F2110" s="103"/>
      <c r="G2110" s="144"/>
      <c r="H2110" s="103"/>
      <c r="I2110" s="145"/>
      <c r="J2110" s="145"/>
      <c r="K2110" s="108"/>
      <c r="L2110" s="244"/>
      <c r="M2110" s="96"/>
    </row>
    <row r="2111" spans="1:19" s="82" customFormat="1" ht="19.5" hidden="1" customHeight="1" x14ac:dyDescent="0.25">
      <c r="A2111" s="146"/>
      <c r="B2111" s="99"/>
      <c r="C2111" s="100"/>
      <c r="D2111" s="152"/>
      <c r="E2111" s="108"/>
      <c r="F2111" s="103"/>
      <c r="G2111" s="144"/>
      <c r="H2111" s="103"/>
      <c r="I2111" s="145"/>
      <c r="J2111" s="145"/>
      <c r="K2111" s="108"/>
      <c r="L2111" s="244"/>
      <c r="M2111" s="96"/>
    </row>
    <row r="2112" spans="1:19" s="82" customFormat="1" ht="19.5" hidden="1" customHeight="1" x14ac:dyDescent="0.25">
      <c r="A2112" s="146"/>
      <c r="B2112" s="99"/>
      <c r="C2112" s="100"/>
      <c r="D2112" s="152"/>
      <c r="E2112" s="108"/>
      <c r="F2112" s="103"/>
      <c r="G2112" s="144"/>
      <c r="H2112" s="103"/>
      <c r="I2112" s="145"/>
      <c r="J2112" s="145"/>
      <c r="K2112" s="108"/>
      <c r="L2112" s="244"/>
      <c r="M2112" s="96"/>
    </row>
    <row r="2113" spans="1:13" s="82" customFormat="1" ht="19.5" hidden="1" customHeight="1" x14ac:dyDescent="0.25">
      <c r="A2113" s="146"/>
      <c r="B2113" s="99"/>
      <c r="C2113" s="100"/>
      <c r="D2113" s="152"/>
      <c r="E2113" s="108"/>
      <c r="F2113" s="103"/>
      <c r="G2113" s="144"/>
      <c r="H2113" s="103"/>
      <c r="I2113" s="145"/>
      <c r="J2113" s="145"/>
      <c r="K2113" s="108"/>
      <c r="L2113" s="244"/>
      <c r="M2113" s="96"/>
    </row>
    <row r="2114" spans="1:13" s="82" customFormat="1" ht="19.5" hidden="1" customHeight="1" x14ac:dyDescent="0.25">
      <c r="A2114" s="146"/>
      <c r="B2114" s="99"/>
      <c r="C2114" s="100"/>
      <c r="D2114" s="152"/>
      <c r="E2114" s="108"/>
      <c r="F2114" s="103"/>
      <c r="G2114" s="144"/>
      <c r="H2114" s="103"/>
      <c r="I2114" s="145"/>
      <c r="J2114" s="145"/>
      <c r="K2114" s="108"/>
      <c r="L2114" s="244"/>
      <c r="M2114" s="96"/>
    </row>
    <row r="2115" spans="1:13" s="82" customFormat="1" ht="19.5" hidden="1" customHeight="1" thickBot="1" x14ac:dyDescent="0.3">
      <c r="A2115" s="554"/>
      <c r="B2115" s="555"/>
      <c r="C2115" s="555"/>
      <c r="D2115" s="555"/>
      <c r="E2115" s="555"/>
      <c r="F2115" s="555"/>
      <c r="G2115" s="555"/>
      <c r="H2115" s="555"/>
      <c r="I2115" s="555"/>
      <c r="J2115" s="555"/>
      <c r="K2115" s="556"/>
      <c r="L2115" s="314">
        <f>L2116+L2125</f>
        <v>0</v>
      </c>
      <c r="M2115" s="96"/>
    </row>
    <row r="2116" spans="1:13" s="82" customFormat="1" ht="19.5" hidden="1" customHeight="1" x14ac:dyDescent="0.25">
      <c r="A2116" s="146"/>
      <c r="B2116" s="99"/>
      <c r="C2116" s="100"/>
      <c r="D2116" s="142"/>
      <c r="E2116" s="102"/>
      <c r="F2116" s="103"/>
      <c r="G2116" s="143"/>
      <c r="H2116" s="96"/>
      <c r="I2116" s="105"/>
      <c r="J2116" s="105"/>
      <c r="K2116" s="108"/>
      <c r="L2116" s="247"/>
      <c r="M2116" s="96"/>
    </row>
    <row r="2117" spans="1:13" s="82" customFormat="1" ht="19.5" hidden="1" customHeight="1" thickBot="1" x14ac:dyDescent="0.3">
      <c r="A2117" s="554"/>
      <c r="B2117" s="555"/>
      <c r="C2117" s="555"/>
      <c r="D2117" s="555"/>
      <c r="E2117" s="555"/>
      <c r="F2117" s="555"/>
      <c r="G2117" s="555"/>
      <c r="H2117" s="555"/>
      <c r="I2117" s="555"/>
      <c r="J2117" s="555"/>
      <c r="K2117" s="556"/>
      <c r="L2117" s="288">
        <f>SUM(L2118)</f>
        <v>0</v>
      </c>
      <c r="M2117" s="96"/>
    </row>
    <row r="2118" spans="1:13" s="82" customFormat="1" ht="19.5" hidden="1" customHeight="1" x14ac:dyDescent="0.25">
      <c r="A2118" s="146"/>
      <c r="B2118" s="99"/>
      <c r="C2118" s="100"/>
      <c r="D2118" s="142"/>
      <c r="E2118" s="102"/>
      <c r="F2118" s="103"/>
      <c r="G2118" s="143"/>
      <c r="H2118" s="96"/>
      <c r="I2118" s="105"/>
      <c r="J2118" s="105"/>
      <c r="K2118" s="108"/>
      <c r="L2118" s="247"/>
      <c r="M2118" s="96"/>
    </row>
    <row r="2119" spans="1:13" s="82" customFormat="1" ht="19.5" hidden="1" customHeight="1" thickBot="1" x14ac:dyDescent="0.3">
      <c r="A2119" s="554"/>
      <c r="B2119" s="555"/>
      <c r="C2119" s="555"/>
      <c r="D2119" s="555"/>
      <c r="E2119" s="555"/>
      <c r="F2119" s="555"/>
      <c r="G2119" s="555"/>
      <c r="H2119" s="555"/>
      <c r="I2119" s="555"/>
      <c r="J2119" s="555"/>
      <c r="K2119" s="556"/>
      <c r="L2119" s="288">
        <f>SUM(L2120)</f>
        <v>0</v>
      </c>
      <c r="M2119" s="96"/>
    </row>
    <row r="2120" spans="1:13" s="82" customFormat="1" ht="19.5" hidden="1" customHeight="1" x14ac:dyDescent="0.25">
      <c r="A2120" s="146"/>
      <c r="B2120" s="100"/>
      <c r="C2120" s="100"/>
      <c r="D2120" s="142"/>
      <c r="E2120" s="102"/>
      <c r="F2120" s="103"/>
      <c r="G2120" s="143"/>
      <c r="H2120" s="96"/>
      <c r="I2120" s="105"/>
      <c r="J2120" s="105"/>
      <c r="K2120" s="108"/>
      <c r="L2120" s="247"/>
      <c r="M2120" s="96"/>
    </row>
    <row r="2121" spans="1:13" s="82" customFormat="1" ht="19.5" hidden="1" customHeight="1" thickBot="1" x14ac:dyDescent="0.3">
      <c r="A2121" s="554"/>
      <c r="B2121" s="555"/>
      <c r="C2121" s="555"/>
      <c r="D2121" s="555"/>
      <c r="E2121" s="555"/>
      <c r="F2121" s="555"/>
      <c r="G2121" s="555"/>
      <c r="H2121" s="555"/>
      <c r="I2121" s="555"/>
      <c r="J2121" s="555"/>
      <c r="K2121" s="556"/>
      <c r="L2121" s="288">
        <f>SUM(L2122)</f>
        <v>0</v>
      </c>
      <c r="M2121" s="96"/>
    </row>
    <row r="2122" spans="1:13" s="82" customFormat="1" ht="19.5" hidden="1" customHeight="1" x14ac:dyDescent="0.25">
      <c r="A2122" s="146"/>
      <c r="B2122" s="100"/>
      <c r="C2122" s="100"/>
      <c r="D2122" s="142"/>
      <c r="E2122" s="102"/>
      <c r="F2122" s="103"/>
      <c r="G2122" s="143"/>
      <c r="H2122" s="96"/>
      <c r="I2122" s="105"/>
      <c r="J2122" s="105"/>
      <c r="K2122" s="108"/>
      <c r="L2122" s="247"/>
      <c r="M2122" s="96"/>
    </row>
    <row r="2123" spans="1:13" s="82" customFormat="1" ht="19.5" hidden="1" customHeight="1" thickBot="1" x14ac:dyDescent="0.3">
      <c r="A2123" s="554"/>
      <c r="B2123" s="555"/>
      <c r="C2123" s="555"/>
      <c r="D2123" s="555"/>
      <c r="E2123" s="555"/>
      <c r="F2123" s="555"/>
      <c r="G2123" s="555"/>
      <c r="H2123" s="555"/>
      <c r="I2123" s="555"/>
      <c r="J2123" s="555"/>
      <c r="K2123" s="556"/>
      <c r="L2123" s="288">
        <f>SUM(L2124)</f>
        <v>0</v>
      </c>
      <c r="M2123" s="96"/>
    </row>
    <row r="2124" spans="1:13" s="82" customFormat="1" ht="19.5" hidden="1" customHeight="1" x14ac:dyDescent="0.25">
      <c r="A2124" s="146"/>
      <c r="B2124" s="100"/>
      <c r="C2124" s="100"/>
      <c r="D2124" s="142"/>
      <c r="E2124" s="102"/>
      <c r="F2124" s="103"/>
      <c r="G2124" s="143"/>
      <c r="H2124" s="96"/>
      <c r="I2124" s="105"/>
      <c r="J2124" s="105"/>
      <c r="K2124" s="108"/>
      <c r="L2124" s="247"/>
      <c r="M2124" s="96"/>
    </row>
    <row r="2125" spans="1:13" s="82" customFormat="1" ht="19.5" customHeight="1" x14ac:dyDescent="0.25">
      <c r="A2125" s="146"/>
      <c r="B2125" s="99"/>
      <c r="C2125" s="100"/>
      <c r="D2125" s="142"/>
      <c r="E2125" s="102"/>
      <c r="F2125" s="103"/>
      <c r="G2125" s="143"/>
      <c r="H2125" s="96"/>
      <c r="I2125" s="105"/>
      <c r="J2125" s="105"/>
      <c r="K2125" s="108"/>
      <c r="L2125" s="244"/>
      <c r="M2125" s="103"/>
    </row>
    <row r="2126" spans="1:13" s="82" customFormat="1" ht="12.75" customHeight="1" thickBot="1" x14ac:dyDescent="0.3">
      <c r="A2126" s="116" t="s">
        <v>34</v>
      </c>
      <c r="B2126" s="113"/>
      <c r="C2126" s="114"/>
      <c r="D2126" s="115"/>
      <c r="E2126" s="116"/>
      <c r="F2126" s="117"/>
      <c r="G2126" s="118"/>
      <c r="H2126" s="117"/>
      <c r="I2126" s="119"/>
      <c r="J2126" s="119"/>
      <c r="K2126" s="119"/>
      <c r="L2126" s="229">
        <f>L2095+L2098+L2100+L2102+L2104+L2108+L2115+L2117+L2119+L2121+L2123</f>
        <v>14448.01</v>
      </c>
      <c r="M2126" s="204"/>
    </row>
    <row r="2127" spans="1:13" ht="19.5" customHeight="1" x14ac:dyDescent="0.15">
      <c r="A2127" s="591" t="s">
        <v>18</v>
      </c>
      <c r="B2127" s="591"/>
      <c r="C2127" s="591"/>
      <c r="D2127" s="591"/>
      <c r="E2127" s="591"/>
      <c r="F2127" s="591"/>
      <c r="G2127" s="560" t="s">
        <v>19</v>
      </c>
      <c r="H2127" s="560"/>
      <c r="I2127" s="128"/>
      <c r="J2127" s="128"/>
      <c r="K2127" s="592" t="s">
        <v>20</v>
      </c>
      <c r="L2127" s="592"/>
      <c r="M2127" s="592"/>
    </row>
    <row r="2128" spans="1:13" s="88" customFormat="1" ht="13.5" customHeight="1" x14ac:dyDescent="0.25">
      <c r="A2128" s="558" t="s">
        <v>1246</v>
      </c>
      <c r="B2128" s="558"/>
      <c r="C2128" s="558"/>
      <c r="D2128" s="558"/>
      <c r="E2128" s="558"/>
      <c r="F2128" s="558"/>
      <c r="G2128" s="559" t="s">
        <v>36</v>
      </c>
      <c r="H2128" s="559"/>
      <c r="I2128" s="502"/>
      <c r="J2128" s="502"/>
      <c r="K2128" s="559" t="s">
        <v>37</v>
      </c>
      <c r="L2128" s="559"/>
      <c r="M2128" s="559"/>
    </row>
    <row r="2129" spans="1:16" s="74" customFormat="1" ht="16.5" customHeight="1" x14ac:dyDescent="0.25">
      <c r="A2129" s="558" t="s">
        <v>1247</v>
      </c>
      <c r="B2129" s="558"/>
      <c r="C2129" s="558"/>
      <c r="D2129" s="558"/>
      <c r="E2129" s="558"/>
      <c r="F2129" s="558"/>
      <c r="G2129" s="550" t="s">
        <v>39</v>
      </c>
      <c r="H2129" s="550"/>
      <c r="I2129" s="497"/>
      <c r="J2129" s="497"/>
      <c r="K2129" s="550" t="s">
        <v>40</v>
      </c>
      <c r="L2129" s="550"/>
      <c r="M2129" s="550"/>
    </row>
    <row r="2130" spans="1:16" s="93" customFormat="1" ht="19.5" customHeight="1" x14ac:dyDescent="0.15">
      <c r="A2130" s="489" t="s">
        <v>14</v>
      </c>
      <c r="B2130" s="489"/>
      <c r="C2130" s="489"/>
      <c r="D2130" s="489"/>
      <c r="E2130" s="489"/>
      <c r="F2130" s="194"/>
      <c r="G2130" s="196"/>
      <c r="H2130" s="291"/>
      <c r="I2130" s="196"/>
      <c r="J2130" s="196"/>
      <c r="K2130" s="198"/>
      <c r="L2130" s="196"/>
      <c r="M2130" s="215"/>
    </row>
    <row r="2131" spans="1:16" s="74" customFormat="1" ht="19.5" customHeight="1" x14ac:dyDescent="0.15">
      <c r="A2131" s="254" t="s">
        <v>213</v>
      </c>
      <c r="B2131" s="254"/>
      <c r="C2131" s="255"/>
      <c r="D2131" s="256"/>
      <c r="E2131" s="218" t="s">
        <v>214</v>
      </c>
      <c r="F2131" s="254"/>
      <c r="G2131" s="256" t="s">
        <v>215</v>
      </c>
      <c r="H2131" s="295"/>
      <c r="I2131" s="248" t="s">
        <v>216</v>
      </c>
      <c r="J2131" s="254"/>
      <c r="K2131" s="249"/>
      <c r="L2131" s="260"/>
      <c r="M2131" s="301" t="s">
        <v>143</v>
      </c>
      <c r="P2131" s="97"/>
    </row>
    <row r="2132" spans="1:16" s="74" customFormat="1" ht="19.5" customHeight="1" x14ac:dyDescent="0.15">
      <c r="A2132" s="193"/>
      <c r="B2132" s="194"/>
      <c r="C2132" s="195"/>
      <c r="D2132" s="196"/>
      <c r="E2132" s="197"/>
      <c r="F2132" s="197"/>
      <c r="G2132" s="196"/>
      <c r="H2132" s="283"/>
      <c r="I2132" s="197"/>
      <c r="J2132" s="197"/>
      <c r="K2132" s="198"/>
      <c r="L2132" s="197"/>
      <c r="M2132" s="215"/>
      <c r="P2132" s="97"/>
    </row>
    <row r="2133" spans="1:16" s="74" customFormat="1" ht="19.5" customHeight="1" thickBot="1" x14ac:dyDescent="0.3">
      <c r="A2133" s="33" t="s">
        <v>2</v>
      </c>
      <c r="B2133" s="9" t="s">
        <v>3</v>
      </c>
      <c r="C2133" s="85" t="s">
        <v>4</v>
      </c>
      <c r="D2133" s="9" t="s">
        <v>5</v>
      </c>
      <c r="E2133" s="9" t="s">
        <v>6</v>
      </c>
      <c r="F2133" s="9" t="s">
        <v>7</v>
      </c>
      <c r="G2133" s="9" t="s">
        <v>8</v>
      </c>
      <c r="H2133" s="9" t="s">
        <v>9</v>
      </c>
      <c r="I2133" s="9" t="s">
        <v>22</v>
      </c>
      <c r="J2133" s="9" t="s">
        <v>10</v>
      </c>
      <c r="K2133" s="9" t="s">
        <v>11</v>
      </c>
      <c r="L2133" s="222" t="s">
        <v>12</v>
      </c>
      <c r="M2133" s="9" t="s">
        <v>13</v>
      </c>
      <c r="P2133" s="97"/>
    </row>
    <row r="2134" spans="1:16" s="74" customFormat="1" ht="19.5" customHeight="1" x14ac:dyDescent="0.25">
      <c r="A2134" s="490" t="s">
        <v>21</v>
      </c>
      <c r="B2134" s="491"/>
      <c r="C2134" s="491"/>
      <c r="D2134" s="491"/>
      <c r="E2134" s="491"/>
      <c r="F2134" s="491"/>
      <c r="G2134" s="491"/>
      <c r="H2134" s="491"/>
      <c r="I2134" s="491"/>
      <c r="J2134" s="491"/>
      <c r="K2134" s="492"/>
      <c r="L2134" s="243">
        <f>SUM(L2135:L2138)</f>
        <v>0</v>
      </c>
      <c r="M2134" s="89"/>
      <c r="P2134" s="97"/>
    </row>
    <row r="2135" spans="1:16" s="74" customFormat="1" ht="19.5" customHeight="1" x14ac:dyDescent="0.25">
      <c r="A2135" s="157"/>
      <c r="B2135" s="69"/>
      <c r="C2135" s="69"/>
      <c r="D2135" s="69"/>
      <c r="E2135" s="69"/>
      <c r="F2135" s="69"/>
      <c r="G2135" s="69"/>
      <c r="H2135" s="69"/>
      <c r="I2135" s="90"/>
      <c r="J2135" s="90"/>
      <c r="K2135" s="69"/>
      <c r="L2135" s="225"/>
      <c r="M2135" s="69"/>
      <c r="P2135" s="97"/>
    </row>
    <row r="2136" spans="1:16" s="74" customFormat="1" ht="19.5" customHeight="1" x14ac:dyDescent="0.25">
      <c r="A2136" s="157"/>
      <c r="B2136" s="69"/>
      <c r="C2136" s="69"/>
      <c r="D2136" s="69"/>
      <c r="E2136" s="69"/>
      <c r="F2136" s="69"/>
      <c r="G2136" s="69"/>
      <c r="H2136" s="69"/>
      <c r="I2136" s="90"/>
      <c r="J2136" s="90"/>
      <c r="K2136" s="69"/>
      <c r="L2136" s="225"/>
      <c r="M2136" s="69"/>
      <c r="P2136" s="97"/>
    </row>
    <row r="2137" spans="1:16" s="74" customFormat="1" ht="19.5" customHeight="1" x14ac:dyDescent="0.25">
      <c r="A2137" s="157"/>
      <c r="B2137" s="69"/>
      <c r="C2137" s="69"/>
      <c r="D2137" s="69"/>
      <c r="E2137" s="69"/>
      <c r="F2137" s="69"/>
      <c r="G2137" s="69"/>
      <c r="H2137" s="69"/>
      <c r="I2137" s="90"/>
      <c r="J2137" s="90"/>
      <c r="K2137" s="69"/>
      <c r="L2137" s="225"/>
      <c r="M2137" s="69"/>
      <c r="P2137" s="97"/>
    </row>
    <row r="2138" spans="1:16" s="74" customFormat="1" ht="19.5" customHeight="1" x14ac:dyDescent="0.25">
      <c r="A2138" s="157"/>
      <c r="B2138" s="69"/>
      <c r="C2138" s="69"/>
      <c r="D2138" s="69"/>
      <c r="E2138" s="69"/>
      <c r="F2138" s="69"/>
      <c r="G2138" s="69"/>
      <c r="H2138" s="69"/>
      <c r="I2138" s="90"/>
      <c r="J2138" s="90"/>
      <c r="K2138" s="69"/>
      <c r="L2138" s="225"/>
      <c r="M2138" s="69"/>
      <c r="P2138" s="97"/>
    </row>
    <row r="2139" spans="1:16" s="74" customFormat="1" ht="19.5" customHeight="1" x14ac:dyDescent="0.25">
      <c r="A2139" s="499" t="s">
        <v>27</v>
      </c>
      <c r="B2139" s="500"/>
      <c r="C2139" s="500"/>
      <c r="D2139" s="500"/>
      <c r="E2139" s="500"/>
      <c r="F2139" s="500"/>
      <c r="G2139" s="500"/>
      <c r="H2139" s="500"/>
      <c r="I2139" s="500"/>
      <c r="J2139" s="500"/>
      <c r="K2139" s="501"/>
      <c r="L2139" s="334">
        <f>SUM(L2140:L2140)</f>
        <v>0</v>
      </c>
      <c r="M2139" s="96"/>
      <c r="P2139" s="97"/>
    </row>
    <row r="2140" spans="1:16" s="74" customFormat="1" ht="19.5" customHeight="1" x14ac:dyDescent="0.25">
      <c r="A2140" s="69"/>
      <c r="B2140" s="99"/>
      <c r="C2140" s="100"/>
      <c r="D2140" s="152"/>
      <c r="E2140" s="108"/>
      <c r="F2140" s="103"/>
      <c r="G2140" s="144"/>
      <c r="H2140" s="103"/>
      <c r="I2140" s="145"/>
      <c r="J2140" s="145"/>
      <c r="K2140" s="108"/>
      <c r="L2140" s="247"/>
      <c r="M2140" s="103"/>
      <c r="P2140" s="97"/>
    </row>
    <row r="2141" spans="1:16" s="74" customFormat="1" ht="19.5" customHeight="1" thickBot="1" x14ac:dyDescent="0.3">
      <c r="A2141" s="493" t="s">
        <v>28</v>
      </c>
      <c r="B2141" s="494"/>
      <c r="C2141" s="494"/>
      <c r="D2141" s="494"/>
      <c r="E2141" s="494"/>
      <c r="F2141" s="494"/>
      <c r="G2141" s="494"/>
      <c r="H2141" s="494"/>
      <c r="I2141" s="494"/>
      <c r="J2141" s="494"/>
      <c r="K2141" s="495"/>
      <c r="L2141" s="314">
        <f>L2142</f>
        <v>0</v>
      </c>
      <c r="M2141" s="96"/>
      <c r="P2141" s="97"/>
    </row>
    <row r="2142" spans="1:16" s="74" customFormat="1" ht="19.5" customHeight="1" x14ac:dyDescent="0.25">
      <c r="A2142" s="69"/>
      <c r="B2142" s="99"/>
      <c r="C2142" s="100"/>
      <c r="D2142" s="142"/>
      <c r="E2142" s="102"/>
      <c r="F2142" s="103"/>
      <c r="G2142" s="439"/>
      <c r="H2142" s="96"/>
      <c r="I2142" s="105"/>
      <c r="J2142" s="105"/>
      <c r="K2142" s="108"/>
      <c r="L2142" s="228"/>
      <c r="M2142" s="103"/>
      <c r="P2142" s="97"/>
    </row>
    <row r="2143" spans="1:16" s="74" customFormat="1" ht="19.5" customHeight="1" thickBot="1" x14ac:dyDescent="0.3">
      <c r="A2143" s="490" t="s">
        <v>29</v>
      </c>
      <c r="B2143" s="491"/>
      <c r="C2143" s="491"/>
      <c r="D2143" s="491"/>
      <c r="E2143" s="491"/>
      <c r="F2143" s="491"/>
      <c r="G2143" s="491"/>
      <c r="H2143" s="491"/>
      <c r="I2143" s="491"/>
      <c r="J2143" s="491"/>
      <c r="K2143" s="492"/>
      <c r="L2143" s="226">
        <v>0</v>
      </c>
      <c r="M2143" s="96"/>
      <c r="P2143" s="97"/>
    </row>
    <row r="2144" spans="1:16" s="74" customFormat="1" ht="19.5" customHeight="1" x14ac:dyDescent="0.25">
      <c r="A2144" s="69"/>
      <c r="B2144" s="99"/>
      <c r="C2144" s="100"/>
      <c r="D2144" s="142"/>
      <c r="E2144" s="102"/>
      <c r="F2144" s="103"/>
      <c r="G2144" s="143"/>
      <c r="H2144" s="96"/>
      <c r="I2144" s="105"/>
      <c r="J2144" s="105"/>
      <c r="K2144" s="108"/>
      <c r="L2144" s="228"/>
      <c r="M2144" s="103"/>
    </row>
    <row r="2145" spans="1:16" s="74" customFormat="1" ht="19.5" customHeight="1" thickBot="1" x14ac:dyDescent="0.3">
      <c r="A2145" s="490" t="s">
        <v>30</v>
      </c>
      <c r="B2145" s="491"/>
      <c r="C2145" s="491"/>
      <c r="D2145" s="491"/>
      <c r="E2145" s="491"/>
      <c r="F2145" s="491"/>
      <c r="G2145" s="491"/>
      <c r="H2145" s="491"/>
      <c r="I2145" s="491"/>
      <c r="J2145" s="491"/>
      <c r="K2145" s="492"/>
      <c r="L2145" s="226">
        <v>0</v>
      </c>
      <c r="M2145" s="96"/>
    </row>
    <row r="2146" spans="1:16" s="82" customFormat="1" ht="19.5" customHeight="1" x14ac:dyDescent="0.25">
      <c r="A2146" s="146"/>
      <c r="B2146" s="99"/>
      <c r="C2146" s="100"/>
      <c r="D2146" s="142"/>
      <c r="E2146" s="102"/>
      <c r="F2146" s="103"/>
      <c r="G2146" s="143"/>
      <c r="H2146" s="96"/>
      <c r="I2146" s="105"/>
      <c r="J2146" s="105"/>
      <c r="K2146" s="108"/>
      <c r="L2146" s="247"/>
      <c r="M2146" s="103"/>
    </row>
    <row r="2147" spans="1:16" s="82" customFormat="1" ht="19.5" customHeight="1" thickBot="1" x14ac:dyDescent="0.3">
      <c r="A2147" s="490" t="s">
        <v>31</v>
      </c>
      <c r="B2147" s="491"/>
      <c r="C2147" s="491"/>
      <c r="D2147" s="491"/>
      <c r="E2147" s="491"/>
      <c r="F2147" s="491"/>
      <c r="G2147" s="491"/>
      <c r="H2147" s="491"/>
      <c r="I2147" s="491"/>
      <c r="J2147" s="491"/>
      <c r="K2147" s="492"/>
      <c r="L2147" s="226">
        <f>L2148</f>
        <v>0</v>
      </c>
      <c r="M2147" s="96"/>
    </row>
    <row r="2148" spans="1:16" s="82" customFormat="1" ht="19.5" customHeight="1" x14ac:dyDescent="0.25">
      <c r="A2148" s="146"/>
      <c r="B2148" s="99"/>
      <c r="C2148" s="100"/>
      <c r="D2148" s="142"/>
      <c r="E2148" s="102"/>
      <c r="F2148" s="103"/>
      <c r="G2148" s="143"/>
      <c r="H2148" s="96"/>
      <c r="I2148" s="105"/>
      <c r="J2148" s="105"/>
      <c r="K2148" s="108"/>
      <c r="L2148" s="244"/>
      <c r="M2148" s="103"/>
    </row>
    <row r="2149" spans="1:16" s="82" customFormat="1" ht="19.5" customHeight="1" thickBot="1" x14ac:dyDescent="0.3">
      <c r="A2149" s="490" t="s">
        <v>32</v>
      </c>
      <c r="B2149" s="491"/>
      <c r="C2149" s="491"/>
      <c r="D2149" s="491"/>
      <c r="E2149" s="491"/>
      <c r="F2149" s="491"/>
      <c r="G2149" s="491"/>
      <c r="H2149" s="491"/>
      <c r="I2149" s="491"/>
      <c r="J2149" s="491"/>
      <c r="K2149" s="492"/>
      <c r="L2149" s="226">
        <f>L2150+L2151</f>
        <v>0</v>
      </c>
      <c r="M2149" s="96"/>
    </row>
    <row r="2150" spans="1:16" s="82" customFormat="1" ht="19.5" customHeight="1" x14ac:dyDescent="0.25">
      <c r="A2150" s="146"/>
      <c r="B2150" s="99"/>
      <c r="C2150" s="100"/>
      <c r="D2150" s="142"/>
      <c r="E2150" s="102"/>
      <c r="F2150" s="103"/>
      <c r="G2150" s="143"/>
      <c r="H2150" s="96"/>
      <c r="I2150" s="105"/>
      <c r="J2150" s="105"/>
      <c r="K2150" s="108"/>
      <c r="L2150" s="244"/>
      <c r="M2150" s="103"/>
    </row>
    <row r="2151" spans="1:16" s="82" customFormat="1" ht="19.5" customHeight="1" x14ac:dyDescent="0.25">
      <c r="A2151" s="146"/>
      <c r="B2151" s="99"/>
      <c r="C2151" s="100"/>
      <c r="D2151" s="142"/>
      <c r="E2151" s="102"/>
      <c r="F2151" s="103"/>
      <c r="G2151" s="143"/>
      <c r="H2151" s="96"/>
      <c r="I2151" s="105"/>
      <c r="J2151" s="105"/>
      <c r="K2151" s="108"/>
      <c r="L2151" s="244"/>
      <c r="M2151" s="103"/>
    </row>
    <row r="2152" spans="1:16" s="82" customFormat="1" ht="19.5" customHeight="1" thickBot="1" x14ac:dyDescent="0.3">
      <c r="A2152" s="116" t="s">
        <v>34</v>
      </c>
      <c r="B2152" s="113"/>
      <c r="C2152" s="114"/>
      <c r="D2152" s="115"/>
      <c r="E2152" s="116"/>
      <c r="F2152" s="117"/>
      <c r="G2152" s="118"/>
      <c r="H2152" s="117"/>
      <c r="I2152" s="119"/>
      <c r="J2152" s="119"/>
      <c r="K2152" s="119"/>
      <c r="L2152" s="229">
        <f>L2134+L2139+L2141+L2143+L2145+L2147+L2149</f>
        <v>0</v>
      </c>
      <c r="M2152" s="204"/>
    </row>
    <row r="2153" spans="1:16" ht="19.5" customHeight="1" x14ac:dyDescent="0.15">
      <c r="A2153" s="489"/>
      <c r="B2153" s="123"/>
      <c r="C2153" s="124"/>
      <c r="D2153" s="496"/>
      <c r="E2153" s="489"/>
      <c r="F2153" s="123"/>
      <c r="G2153" s="489"/>
      <c r="H2153" s="123"/>
      <c r="I2153" s="496"/>
      <c r="J2153" s="496"/>
      <c r="K2153" s="496"/>
      <c r="L2153" s="230"/>
      <c r="M2153" s="205"/>
    </row>
    <row r="2154" spans="1:16" ht="19.5" customHeight="1" x14ac:dyDescent="0.15">
      <c r="A2154" s="496" t="s">
        <v>18</v>
      </c>
      <c r="B2154" s="496"/>
      <c r="C2154" s="496"/>
      <c r="D2154" s="496"/>
      <c r="E2154" s="496"/>
      <c r="F2154" s="496"/>
      <c r="G2154" s="498" t="s">
        <v>19</v>
      </c>
      <c r="H2154" s="498"/>
      <c r="I2154" s="128"/>
      <c r="J2154" s="128"/>
      <c r="K2154" s="128"/>
      <c r="L2154" s="497" t="s">
        <v>20</v>
      </c>
      <c r="M2154" s="497"/>
    </row>
    <row r="2155" spans="1:16" ht="19.5" customHeight="1" x14ac:dyDescent="0.15">
      <c r="A2155" s="71"/>
      <c r="B2155" s="83"/>
      <c r="C2155" s="84"/>
      <c r="D2155" s="502"/>
      <c r="E2155" s="122"/>
      <c r="F2155" s="130"/>
      <c r="G2155" s="131"/>
      <c r="H2155" s="130"/>
      <c r="I2155" s="82"/>
      <c r="J2155" s="82"/>
      <c r="K2155" s="200"/>
      <c r="L2155" s="231"/>
      <c r="M2155" s="130"/>
    </row>
    <row r="2156" spans="1:16" s="88" customFormat="1" ht="19.5" customHeight="1" x14ac:dyDescent="0.25">
      <c r="A2156" s="496" t="s">
        <v>35</v>
      </c>
      <c r="B2156" s="496"/>
      <c r="C2156" s="496"/>
      <c r="D2156" s="496"/>
      <c r="E2156" s="496"/>
      <c r="F2156" s="496"/>
      <c r="G2156" s="502" t="s">
        <v>36</v>
      </c>
      <c r="H2156" s="502"/>
      <c r="I2156" s="502"/>
      <c r="J2156" s="502"/>
      <c r="K2156" s="82"/>
      <c r="L2156" s="502" t="s">
        <v>37</v>
      </c>
      <c r="M2156" s="502"/>
    </row>
    <row r="2157" spans="1:16" s="74" customFormat="1" ht="19.5" customHeight="1" x14ac:dyDescent="0.25">
      <c r="A2157" s="496" t="s">
        <v>38</v>
      </c>
      <c r="B2157" s="496"/>
      <c r="C2157" s="496"/>
      <c r="D2157" s="496"/>
      <c r="E2157" s="496"/>
      <c r="F2157" s="496"/>
      <c r="G2157" s="497" t="s">
        <v>39</v>
      </c>
      <c r="H2157" s="497"/>
      <c r="I2157" s="497"/>
      <c r="J2157" s="497"/>
      <c r="K2157" s="82"/>
      <c r="L2157" s="497" t="s">
        <v>40</v>
      </c>
      <c r="M2157" s="497"/>
    </row>
    <row r="2158" spans="1:16" s="93" customFormat="1" ht="19.5" customHeight="1" x14ac:dyDescent="0.15">
      <c r="A2158" s="489" t="s">
        <v>14</v>
      </c>
      <c r="B2158" s="489"/>
      <c r="C2158" s="489"/>
      <c r="D2158" s="489"/>
      <c r="E2158" s="489"/>
      <c r="F2158" s="194"/>
      <c r="G2158" s="196"/>
      <c r="H2158" s="291"/>
      <c r="I2158" s="196"/>
      <c r="J2158" s="196"/>
      <c r="K2158" s="198"/>
      <c r="L2158" s="196"/>
      <c r="M2158" s="215"/>
    </row>
    <row r="2159" spans="1:16" s="74" customFormat="1" ht="19.5" customHeight="1" x14ac:dyDescent="0.15">
      <c r="A2159" s="254" t="s">
        <v>213</v>
      </c>
      <c r="B2159" s="254"/>
      <c r="C2159" s="255"/>
      <c r="D2159" s="256"/>
      <c r="E2159" s="218" t="s">
        <v>217</v>
      </c>
      <c r="F2159" s="254"/>
      <c r="G2159" s="256" t="s">
        <v>215</v>
      </c>
      <c r="H2159" s="295"/>
      <c r="I2159" s="248" t="s">
        <v>216</v>
      </c>
      <c r="J2159" s="254"/>
      <c r="K2159" s="249"/>
      <c r="L2159" s="260"/>
      <c r="M2159" s="301" t="s">
        <v>143</v>
      </c>
      <c r="P2159" s="97"/>
    </row>
    <row r="2160" spans="1:16" s="74" customFormat="1" ht="19.5" customHeight="1" x14ac:dyDescent="0.15">
      <c r="A2160" s="193"/>
      <c r="B2160" s="194"/>
      <c r="C2160" s="195"/>
      <c r="D2160" s="196"/>
      <c r="E2160" s="197"/>
      <c r="F2160" s="197"/>
      <c r="G2160" s="196"/>
      <c r="H2160" s="283"/>
      <c r="I2160" s="197"/>
      <c r="J2160" s="197"/>
      <c r="K2160" s="198"/>
      <c r="L2160" s="197"/>
      <c r="M2160" s="215"/>
      <c r="P2160" s="97"/>
    </row>
    <row r="2161" spans="1:16" s="74" customFormat="1" ht="19.5" customHeight="1" thickBot="1" x14ac:dyDescent="0.3">
      <c r="A2161" s="33" t="s">
        <v>2</v>
      </c>
      <c r="B2161" s="9" t="s">
        <v>3</v>
      </c>
      <c r="C2161" s="85" t="s">
        <v>4</v>
      </c>
      <c r="D2161" s="9" t="s">
        <v>5</v>
      </c>
      <c r="E2161" s="9" t="s">
        <v>6</v>
      </c>
      <c r="F2161" s="9" t="s">
        <v>7</v>
      </c>
      <c r="G2161" s="9" t="s">
        <v>8</v>
      </c>
      <c r="H2161" s="9" t="s">
        <v>9</v>
      </c>
      <c r="I2161" s="9" t="s">
        <v>22</v>
      </c>
      <c r="J2161" s="9" t="s">
        <v>10</v>
      </c>
      <c r="K2161" s="9" t="s">
        <v>11</v>
      </c>
      <c r="L2161" s="222" t="s">
        <v>12</v>
      </c>
      <c r="M2161" s="9" t="s">
        <v>13</v>
      </c>
      <c r="P2161" s="97"/>
    </row>
    <row r="2162" spans="1:16" s="74" customFormat="1" ht="19.5" customHeight="1" x14ac:dyDescent="0.25">
      <c r="A2162" s="490" t="s">
        <v>23</v>
      </c>
      <c r="B2162" s="491"/>
      <c r="C2162" s="491"/>
      <c r="D2162" s="491"/>
      <c r="E2162" s="491"/>
      <c r="F2162" s="491"/>
      <c r="G2162" s="491"/>
      <c r="H2162" s="491"/>
      <c r="I2162" s="491"/>
      <c r="J2162" s="491"/>
      <c r="K2162" s="492"/>
      <c r="L2162" s="243">
        <f>SUM(L2163:L2166)</f>
        <v>0</v>
      </c>
      <c r="M2162" s="89"/>
      <c r="P2162" s="97"/>
    </row>
    <row r="2163" spans="1:16" s="74" customFormat="1" ht="19.5" customHeight="1" x14ac:dyDescent="0.25">
      <c r="A2163" s="157"/>
      <c r="B2163" s="69"/>
      <c r="C2163" s="69"/>
      <c r="D2163" s="69"/>
      <c r="E2163" s="69"/>
      <c r="F2163" s="69"/>
      <c r="G2163" s="69"/>
      <c r="H2163" s="69"/>
      <c r="I2163" s="90"/>
      <c r="J2163" s="90"/>
      <c r="K2163" s="69"/>
      <c r="L2163" s="225"/>
      <c r="M2163" s="69"/>
      <c r="P2163" s="97"/>
    </row>
    <row r="2164" spans="1:16" s="74" customFormat="1" ht="19.5" customHeight="1" x14ac:dyDescent="0.25">
      <c r="A2164" s="157"/>
      <c r="B2164" s="69"/>
      <c r="C2164" s="69"/>
      <c r="D2164" s="69"/>
      <c r="E2164" s="69"/>
      <c r="F2164" s="69"/>
      <c r="G2164" s="69"/>
      <c r="H2164" s="69"/>
      <c r="I2164" s="90"/>
      <c r="J2164" s="90"/>
      <c r="K2164" s="69"/>
      <c r="L2164" s="225"/>
      <c r="M2164" s="69"/>
      <c r="P2164" s="97"/>
    </row>
    <row r="2165" spans="1:16" s="74" customFormat="1" ht="19.5" customHeight="1" x14ac:dyDescent="0.25">
      <c r="A2165" s="157"/>
      <c r="B2165" s="69"/>
      <c r="C2165" s="69"/>
      <c r="D2165" s="69"/>
      <c r="E2165" s="69"/>
      <c r="F2165" s="69"/>
      <c r="G2165" s="69"/>
      <c r="H2165" s="69"/>
      <c r="I2165" s="90"/>
      <c r="J2165" s="90"/>
      <c r="K2165" s="69"/>
      <c r="L2165" s="225"/>
      <c r="M2165" s="69"/>
      <c r="P2165" s="97"/>
    </row>
    <row r="2166" spans="1:16" s="74" customFormat="1" ht="19.5" customHeight="1" x14ac:dyDescent="0.25">
      <c r="A2166" s="157"/>
      <c r="B2166" s="69"/>
      <c r="C2166" s="69"/>
      <c r="D2166" s="69"/>
      <c r="E2166" s="69"/>
      <c r="F2166" s="69"/>
      <c r="G2166" s="69"/>
      <c r="H2166" s="69"/>
      <c r="I2166" s="90"/>
      <c r="J2166" s="90"/>
      <c r="K2166" s="69"/>
      <c r="L2166" s="225"/>
      <c r="M2166" s="69"/>
      <c r="P2166" s="97"/>
    </row>
    <row r="2167" spans="1:16" s="74" customFormat="1" ht="19.5" customHeight="1" thickBot="1" x14ac:dyDescent="0.3">
      <c r="A2167" s="493" t="s">
        <v>27</v>
      </c>
      <c r="B2167" s="494"/>
      <c r="C2167" s="494"/>
      <c r="D2167" s="494"/>
      <c r="E2167" s="494"/>
      <c r="F2167" s="494"/>
      <c r="G2167" s="494"/>
      <c r="H2167" s="494"/>
      <c r="I2167" s="494"/>
      <c r="J2167" s="494"/>
      <c r="K2167" s="495"/>
      <c r="L2167" s="314">
        <f>SUM(L2168:L2168)</f>
        <v>0</v>
      </c>
      <c r="M2167" s="96"/>
      <c r="P2167" s="97"/>
    </row>
    <row r="2168" spans="1:16" s="74" customFormat="1" ht="19.5" customHeight="1" x14ac:dyDescent="0.25">
      <c r="A2168" s="69"/>
      <c r="B2168" s="99"/>
      <c r="C2168" s="100"/>
      <c r="D2168" s="142"/>
      <c r="E2168" s="102"/>
      <c r="F2168" s="103"/>
      <c r="G2168" s="143"/>
      <c r="H2168" s="96"/>
      <c r="I2168" s="105"/>
      <c r="J2168" s="105"/>
      <c r="K2168" s="108"/>
      <c r="L2168" s="247"/>
      <c r="M2168" s="103"/>
      <c r="P2168" s="97"/>
    </row>
    <row r="2169" spans="1:16" s="74" customFormat="1" ht="19.5" customHeight="1" thickBot="1" x14ac:dyDescent="0.3">
      <c r="A2169" s="493" t="s">
        <v>28</v>
      </c>
      <c r="B2169" s="494"/>
      <c r="C2169" s="494"/>
      <c r="D2169" s="494"/>
      <c r="E2169" s="494"/>
      <c r="F2169" s="494"/>
      <c r="G2169" s="494"/>
      <c r="H2169" s="494"/>
      <c r="I2169" s="494"/>
      <c r="J2169" s="494"/>
      <c r="K2169" s="495"/>
      <c r="L2169" s="314">
        <f>L2170</f>
        <v>0</v>
      </c>
      <c r="M2169" s="96"/>
      <c r="P2169" s="97"/>
    </row>
    <row r="2170" spans="1:16" s="74" customFormat="1" ht="19.5" customHeight="1" x14ac:dyDescent="0.25">
      <c r="A2170" s="69"/>
      <c r="B2170" s="99"/>
      <c r="C2170" s="100"/>
      <c r="D2170" s="142"/>
      <c r="E2170" s="102"/>
      <c r="F2170" s="103"/>
      <c r="G2170" s="439"/>
      <c r="H2170" s="96"/>
      <c r="I2170" s="105"/>
      <c r="J2170" s="105"/>
      <c r="K2170" s="108"/>
      <c r="L2170" s="228"/>
      <c r="M2170" s="103"/>
      <c r="P2170" s="97"/>
    </row>
    <row r="2171" spans="1:16" s="74" customFormat="1" ht="19.5" customHeight="1" thickBot="1" x14ac:dyDescent="0.3">
      <c r="A2171" s="490" t="s">
        <v>29</v>
      </c>
      <c r="B2171" s="491"/>
      <c r="C2171" s="491"/>
      <c r="D2171" s="491"/>
      <c r="E2171" s="491"/>
      <c r="F2171" s="491"/>
      <c r="G2171" s="491"/>
      <c r="H2171" s="491"/>
      <c r="I2171" s="491"/>
      <c r="J2171" s="491"/>
      <c r="K2171" s="492"/>
      <c r="L2171" s="226">
        <v>0</v>
      </c>
      <c r="M2171" s="96"/>
      <c r="P2171" s="97"/>
    </row>
    <row r="2172" spans="1:16" s="74" customFormat="1" ht="19.5" customHeight="1" x14ac:dyDescent="0.25">
      <c r="A2172" s="69"/>
      <c r="B2172" s="99"/>
      <c r="C2172" s="100"/>
      <c r="D2172" s="142"/>
      <c r="E2172" s="102"/>
      <c r="F2172" s="103"/>
      <c r="G2172" s="143"/>
      <c r="H2172" s="96"/>
      <c r="I2172" s="105"/>
      <c r="J2172" s="105"/>
      <c r="K2172" s="108"/>
      <c r="L2172" s="228"/>
      <c r="M2172" s="103"/>
    </row>
    <row r="2173" spans="1:16" s="74" customFormat="1" ht="19.5" customHeight="1" thickBot="1" x14ac:dyDescent="0.3">
      <c r="A2173" s="490" t="s">
        <v>30</v>
      </c>
      <c r="B2173" s="491"/>
      <c r="C2173" s="491"/>
      <c r="D2173" s="491"/>
      <c r="E2173" s="491"/>
      <c r="F2173" s="491"/>
      <c r="G2173" s="491"/>
      <c r="H2173" s="491"/>
      <c r="I2173" s="491"/>
      <c r="J2173" s="491"/>
      <c r="K2173" s="492"/>
      <c r="L2173" s="226">
        <v>0</v>
      </c>
      <c r="M2173" s="96"/>
    </row>
    <row r="2174" spans="1:16" s="82" customFormat="1" ht="19.5" customHeight="1" x14ac:dyDescent="0.25">
      <c r="A2174" s="146"/>
      <c r="B2174" s="99"/>
      <c r="C2174" s="100"/>
      <c r="D2174" s="142"/>
      <c r="E2174" s="102"/>
      <c r="F2174" s="103"/>
      <c r="G2174" s="143"/>
      <c r="H2174" s="96"/>
      <c r="I2174" s="105"/>
      <c r="J2174" s="105"/>
      <c r="K2174" s="108"/>
      <c r="L2174" s="247"/>
      <c r="M2174" s="103"/>
    </row>
    <row r="2175" spans="1:16" s="82" customFormat="1" ht="19.5" customHeight="1" thickBot="1" x14ac:dyDescent="0.3">
      <c r="A2175" s="490" t="s">
        <v>31</v>
      </c>
      <c r="B2175" s="491"/>
      <c r="C2175" s="491"/>
      <c r="D2175" s="491"/>
      <c r="E2175" s="491"/>
      <c r="F2175" s="491"/>
      <c r="G2175" s="491"/>
      <c r="H2175" s="491"/>
      <c r="I2175" s="491"/>
      <c r="J2175" s="491"/>
      <c r="K2175" s="492"/>
      <c r="L2175" s="226">
        <f>L2176</f>
        <v>0</v>
      </c>
      <c r="M2175" s="96"/>
    </row>
    <row r="2176" spans="1:16" s="82" customFormat="1" ht="19.5" customHeight="1" x14ac:dyDescent="0.25">
      <c r="A2176" s="146"/>
      <c r="B2176" s="99"/>
      <c r="C2176" s="100"/>
      <c r="D2176" s="142"/>
      <c r="E2176" s="102"/>
      <c r="F2176" s="103"/>
      <c r="G2176" s="143"/>
      <c r="H2176" s="96"/>
      <c r="I2176" s="105"/>
      <c r="J2176" s="105"/>
      <c r="K2176" s="108"/>
      <c r="L2176" s="244"/>
      <c r="M2176" s="103"/>
    </row>
    <row r="2177" spans="1:16" s="82" customFormat="1" ht="19.5" customHeight="1" thickBot="1" x14ac:dyDescent="0.3">
      <c r="A2177" s="490" t="s">
        <v>32</v>
      </c>
      <c r="B2177" s="491"/>
      <c r="C2177" s="491"/>
      <c r="D2177" s="491"/>
      <c r="E2177" s="491"/>
      <c r="F2177" s="491"/>
      <c r="G2177" s="491"/>
      <c r="H2177" s="491"/>
      <c r="I2177" s="491"/>
      <c r="J2177" s="491"/>
      <c r="K2177" s="492"/>
      <c r="L2177" s="226">
        <f>L2178+L2179</f>
        <v>0</v>
      </c>
      <c r="M2177" s="96"/>
    </row>
    <row r="2178" spans="1:16" s="82" customFormat="1" ht="19.5" customHeight="1" x14ac:dyDescent="0.25">
      <c r="A2178" s="146"/>
      <c r="B2178" s="99"/>
      <c r="C2178" s="100"/>
      <c r="D2178" s="142"/>
      <c r="E2178" s="102"/>
      <c r="F2178" s="103"/>
      <c r="G2178" s="143"/>
      <c r="H2178" s="96"/>
      <c r="I2178" s="105"/>
      <c r="J2178" s="105"/>
      <c r="K2178" s="108"/>
      <c r="L2178" s="244"/>
      <c r="M2178" s="103"/>
    </row>
    <row r="2179" spans="1:16" s="82" customFormat="1" ht="19.5" customHeight="1" x14ac:dyDescent="0.25">
      <c r="A2179" s="146"/>
      <c r="B2179" s="99"/>
      <c r="C2179" s="100"/>
      <c r="D2179" s="142"/>
      <c r="E2179" s="102"/>
      <c r="F2179" s="103"/>
      <c r="G2179" s="143"/>
      <c r="H2179" s="96"/>
      <c r="I2179" s="105"/>
      <c r="J2179" s="105"/>
      <c r="K2179" s="108"/>
      <c r="L2179" s="244"/>
      <c r="M2179" s="103"/>
    </row>
    <row r="2180" spans="1:16" s="82" customFormat="1" ht="19.5" customHeight="1" thickBot="1" x14ac:dyDescent="0.3">
      <c r="A2180" s="116" t="s">
        <v>34</v>
      </c>
      <c r="B2180" s="113"/>
      <c r="C2180" s="114"/>
      <c r="D2180" s="115"/>
      <c r="E2180" s="116"/>
      <c r="F2180" s="117"/>
      <c r="G2180" s="118"/>
      <c r="H2180" s="117"/>
      <c r="I2180" s="119"/>
      <c r="J2180" s="119"/>
      <c r="K2180" s="119"/>
      <c r="L2180" s="229">
        <f>L2162+L2167+L2169+L2171+L2173+L2175+L2177</f>
        <v>0</v>
      </c>
      <c r="M2180" s="204"/>
    </row>
    <row r="2181" spans="1:16" ht="19.5" customHeight="1" x14ac:dyDescent="0.15">
      <c r="A2181" s="489"/>
      <c r="B2181" s="123"/>
      <c r="C2181" s="124"/>
      <c r="D2181" s="496"/>
      <c r="E2181" s="489"/>
      <c r="F2181" s="123"/>
      <c r="G2181" s="489"/>
      <c r="H2181" s="123"/>
      <c r="I2181" s="496"/>
      <c r="J2181" s="496"/>
      <c r="K2181" s="496"/>
      <c r="L2181" s="230"/>
      <c r="M2181" s="205"/>
    </row>
    <row r="2182" spans="1:16" ht="19.5" customHeight="1" x14ac:dyDescent="0.15">
      <c r="A2182" s="496" t="s">
        <v>18</v>
      </c>
      <c r="B2182" s="496"/>
      <c r="C2182" s="496"/>
      <c r="D2182" s="496"/>
      <c r="E2182" s="496"/>
      <c r="F2182" s="496"/>
      <c r="G2182" s="498" t="s">
        <v>19</v>
      </c>
      <c r="H2182" s="498"/>
      <c r="I2182" s="128"/>
      <c r="J2182" s="128"/>
      <c r="K2182" s="128"/>
      <c r="L2182" s="497" t="s">
        <v>20</v>
      </c>
      <c r="M2182" s="497"/>
    </row>
    <row r="2183" spans="1:16" ht="19.5" customHeight="1" x14ac:dyDescent="0.15">
      <c r="A2183" s="71"/>
      <c r="B2183" s="83"/>
      <c r="C2183" s="84"/>
      <c r="D2183" s="502"/>
      <c r="E2183" s="122"/>
      <c r="F2183" s="130"/>
      <c r="G2183" s="131"/>
      <c r="H2183" s="130"/>
      <c r="I2183" s="82"/>
      <c r="J2183" s="82"/>
      <c r="K2183" s="200"/>
      <c r="L2183" s="231"/>
      <c r="M2183" s="130"/>
    </row>
    <row r="2184" spans="1:16" s="88" customFormat="1" ht="19.5" customHeight="1" x14ac:dyDescent="0.25">
      <c r="A2184" s="496" t="s">
        <v>35</v>
      </c>
      <c r="B2184" s="496"/>
      <c r="C2184" s="496"/>
      <c r="D2184" s="496"/>
      <c r="E2184" s="496"/>
      <c r="F2184" s="496"/>
      <c r="G2184" s="502" t="s">
        <v>36</v>
      </c>
      <c r="H2184" s="502"/>
      <c r="I2184" s="502"/>
      <c r="J2184" s="502"/>
      <c r="K2184" s="82"/>
      <c r="L2184" s="502" t="s">
        <v>37</v>
      </c>
      <c r="M2184" s="502"/>
    </row>
    <row r="2185" spans="1:16" s="74" customFormat="1" ht="19.5" customHeight="1" x14ac:dyDescent="0.25">
      <c r="A2185" s="496" t="s">
        <v>38</v>
      </c>
      <c r="B2185" s="496"/>
      <c r="C2185" s="496"/>
      <c r="D2185" s="496"/>
      <c r="E2185" s="496"/>
      <c r="F2185" s="496"/>
      <c r="G2185" s="497" t="s">
        <v>39</v>
      </c>
      <c r="H2185" s="497"/>
      <c r="I2185" s="497"/>
      <c r="J2185" s="497"/>
      <c r="K2185" s="82"/>
      <c r="L2185" s="497" t="s">
        <v>40</v>
      </c>
      <c r="M2185" s="497"/>
    </row>
    <row r="2186" spans="1:16" s="93" customFormat="1" ht="19.5" customHeight="1" x14ac:dyDescent="0.15">
      <c r="A2186" s="489" t="s">
        <v>14</v>
      </c>
      <c r="B2186" s="489"/>
      <c r="C2186" s="489"/>
      <c r="D2186" s="489"/>
      <c r="E2186" s="489"/>
      <c r="F2186" s="194"/>
      <c r="G2186" s="196"/>
      <c r="H2186" s="291"/>
      <c r="I2186" s="196"/>
      <c r="J2186" s="196"/>
      <c r="K2186" s="198"/>
      <c r="L2186" s="196"/>
      <c r="M2186" s="215"/>
    </row>
    <row r="2187" spans="1:16" s="74" customFormat="1" ht="19.5" customHeight="1" x14ac:dyDescent="0.15">
      <c r="A2187" s="254" t="s">
        <v>213</v>
      </c>
      <c r="B2187" s="254"/>
      <c r="C2187" s="255"/>
      <c r="D2187" s="256"/>
      <c r="E2187" s="218" t="s">
        <v>218</v>
      </c>
      <c r="F2187" s="254"/>
      <c r="G2187" s="256" t="s">
        <v>215</v>
      </c>
      <c r="H2187" s="295"/>
      <c r="I2187" s="248" t="s">
        <v>216</v>
      </c>
      <c r="J2187" s="254"/>
      <c r="K2187" s="249"/>
      <c r="L2187" s="260"/>
      <c r="M2187" s="301" t="s">
        <v>143</v>
      </c>
      <c r="P2187" s="97"/>
    </row>
    <row r="2188" spans="1:16" s="74" customFormat="1" ht="19.5" customHeight="1" x14ac:dyDescent="0.15">
      <c r="A2188" s="193"/>
      <c r="B2188" s="194"/>
      <c r="C2188" s="195"/>
      <c r="D2188" s="196"/>
      <c r="E2188" s="197"/>
      <c r="F2188" s="197"/>
      <c r="G2188" s="196"/>
      <c r="H2188" s="283"/>
      <c r="I2188" s="197"/>
      <c r="J2188" s="197"/>
      <c r="K2188" s="198"/>
      <c r="L2188" s="197"/>
      <c r="M2188" s="215"/>
      <c r="P2188" s="97"/>
    </row>
    <row r="2189" spans="1:16" s="74" customFormat="1" ht="19.5" customHeight="1" thickBot="1" x14ac:dyDescent="0.3">
      <c r="A2189" s="33" t="s">
        <v>2</v>
      </c>
      <c r="B2189" s="9" t="s">
        <v>3</v>
      </c>
      <c r="C2189" s="85" t="s">
        <v>4</v>
      </c>
      <c r="D2189" s="9" t="s">
        <v>5</v>
      </c>
      <c r="E2189" s="9" t="s">
        <v>6</v>
      </c>
      <c r="F2189" s="9" t="s">
        <v>7</v>
      </c>
      <c r="G2189" s="9" t="s">
        <v>8</v>
      </c>
      <c r="H2189" s="9" t="s">
        <v>9</v>
      </c>
      <c r="I2189" s="9" t="s">
        <v>22</v>
      </c>
      <c r="J2189" s="9" t="s">
        <v>10</v>
      </c>
      <c r="K2189" s="9" t="s">
        <v>11</v>
      </c>
      <c r="L2189" s="222" t="s">
        <v>12</v>
      </c>
      <c r="M2189" s="9" t="s">
        <v>13</v>
      </c>
      <c r="P2189" s="97"/>
    </row>
    <row r="2190" spans="1:16" s="74" customFormat="1" ht="19.5" customHeight="1" x14ac:dyDescent="0.25">
      <c r="A2190" s="490" t="s">
        <v>60</v>
      </c>
      <c r="B2190" s="491"/>
      <c r="C2190" s="491"/>
      <c r="D2190" s="491"/>
      <c r="E2190" s="491"/>
      <c r="F2190" s="491"/>
      <c r="G2190" s="491"/>
      <c r="H2190" s="491"/>
      <c r="I2190" s="491"/>
      <c r="J2190" s="491"/>
      <c r="K2190" s="492"/>
      <c r="L2190" s="243">
        <f>SUM(L2191:L2194)</f>
        <v>0</v>
      </c>
      <c r="M2190" s="89"/>
      <c r="P2190" s="97"/>
    </row>
    <row r="2191" spans="1:16" s="74" customFormat="1" ht="19.5" customHeight="1" x14ac:dyDescent="0.25">
      <c r="A2191" s="157"/>
      <c r="B2191" s="69"/>
      <c r="C2191" s="69"/>
      <c r="D2191" s="69"/>
      <c r="E2191" s="69"/>
      <c r="F2191" s="69"/>
      <c r="G2191" s="69"/>
      <c r="H2191" s="69"/>
      <c r="I2191" s="90"/>
      <c r="J2191" s="90"/>
      <c r="K2191" s="69"/>
      <c r="L2191" s="225"/>
      <c r="M2191" s="69"/>
      <c r="P2191" s="97"/>
    </row>
    <row r="2192" spans="1:16" s="74" customFormat="1" ht="19.5" customHeight="1" x14ac:dyDescent="0.25">
      <c r="A2192" s="157"/>
      <c r="B2192" s="69"/>
      <c r="C2192" s="69"/>
      <c r="D2192" s="69"/>
      <c r="E2192" s="69"/>
      <c r="F2192" s="69"/>
      <c r="G2192" s="69"/>
      <c r="H2192" s="69"/>
      <c r="I2192" s="90"/>
      <c r="J2192" s="90"/>
      <c r="K2192" s="69"/>
      <c r="L2192" s="225"/>
      <c r="M2192" s="69"/>
      <c r="P2192" s="97"/>
    </row>
    <row r="2193" spans="1:16" s="74" customFormat="1" ht="19.5" customHeight="1" x14ac:dyDescent="0.25">
      <c r="A2193" s="157"/>
      <c r="B2193" s="69"/>
      <c r="C2193" s="69"/>
      <c r="D2193" s="69"/>
      <c r="E2193" s="69"/>
      <c r="F2193" s="69"/>
      <c r="G2193" s="69"/>
      <c r="H2193" s="69"/>
      <c r="I2193" s="90"/>
      <c r="J2193" s="90"/>
      <c r="K2193" s="69"/>
      <c r="L2193" s="225"/>
      <c r="M2193" s="69"/>
      <c r="P2193" s="97"/>
    </row>
    <row r="2194" spans="1:16" s="74" customFormat="1" ht="19.5" customHeight="1" x14ac:dyDescent="0.25">
      <c r="A2194" s="157"/>
      <c r="B2194" s="69"/>
      <c r="C2194" s="69"/>
      <c r="D2194" s="69"/>
      <c r="E2194" s="69"/>
      <c r="F2194" s="69"/>
      <c r="G2194" s="69"/>
      <c r="H2194" s="69"/>
      <c r="I2194" s="90"/>
      <c r="J2194" s="90"/>
      <c r="K2194" s="69"/>
      <c r="L2194" s="225"/>
      <c r="M2194" s="69"/>
      <c r="P2194" s="97"/>
    </row>
    <row r="2195" spans="1:16" s="74" customFormat="1" ht="19.5" customHeight="1" x14ac:dyDescent="0.25">
      <c r="A2195" s="499" t="s">
        <v>27</v>
      </c>
      <c r="B2195" s="500"/>
      <c r="C2195" s="500"/>
      <c r="D2195" s="500"/>
      <c r="E2195" s="500"/>
      <c r="F2195" s="500"/>
      <c r="G2195" s="500"/>
      <c r="H2195" s="500"/>
      <c r="I2195" s="500"/>
      <c r="J2195" s="500"/>
      <c r="K2195" s="501"/>
      <c r="L2195" s="334">
        <f>SUM(L2196:L2196)</f>
        <v>0</v>
      </c>
      <c r="M2195" s="96"/>
      <c r="P2195" s="97"/>
    </row>
    <row r="2196" spans="1:16" s="74" customFormat="1" ht="19.5" customHeight="1" x14ac:dyDescent="0.25">
      <c r="A2196" s="69"/>
      <c r="B2196" s="99"/>
      <c r="C2196" s="100"/>
      <c r="D2196" s="152"/>
      <c r="E2196" s="108"/>
      <c r="F2196" s="103"/>
      <c r="G2196" s="144"/>
      <c r="H2196" s="103"/>
      <c r="I2196" s="145"/>
      <c r="J2196" s="145"/>
      <c r="K2196" s="108"/>
      <c r="L2196" s="247"/>
      <c r="M2196" s="103"/>
      <c r="P2196" s="97"/>
    </row>
    <row r="2197" spans="1:16" s="74" customFormat="1" ht="19.5" customHeight="1" thickBot="1" x14ac:dyDescent="0.3">
      <c r="A2197" s="490" t="s">
        <v>29</v>
      </c>
      <c r="B2197" s="491"/>
      <c r="C2197" s="491"/>
      <c r="D2197" s="491"/>
      <c r="E2197" s="491"/>
      <c r="F2197" s="491"/>
      <c r="G2197" s="491"/>
      <c r="H2197" s="491"/>
      <c r="I2197" s="491"/>
      <c r="J2197" s="491"/>
      <c r="K2197" s="492"/>
      <c r="L2197" s="314">
        <f>SUM(L2198:L2201)</f>
        <v>0</v>
      </c>
      <c r="M2197" s="96"/>
      <c r="P2197" s="97"/>
    </row>
    <row r="2198" spans="1:16" s="74" customFormat="1" ht="19.5" customHeight="1" x14ac:dyDescent="0.25">
      <c r="A2198" s="69"/>
      <c r="B2198" s="99"/>
      <c r="C2198" s="100"/>
      <c r="D2198" s="142"/>
      <c r="E2198" s="102"/>
      <c r="F2198" s="103"/>
      <c r="G2198" s="439"/>
      <c r="H2198" s="96"/>
      <c r="I2198" s="105"/>
      <c r="J2198" s="105"/>
      <c r="K2198" s="108"/>
      <c r="L2198" s="247"/>
      <c r="M2198" s="103"/>
      <c r="P2198" s="97"/>
    </row>
    <row r="2199" spans="1:16" s="74" customFormat="1" ht="19.5" customHeight="1" x14ac:dyDescent="0.25">
      <c r="A2199" s="69"/>
      <c r="B2199" s="99"/>
      <c r="C2199" s="100"/>
      <c r="D2199" s="152"/>
      <c r="E2199" s="108"/>
      <c r="F2199" s="103"/>
      <c r="G2199" s="144"/>
      <c r="H2199" s="103"/>
      <c r="I2199" s="145"/>
      <c r="J2199" s="145"/>
      <c r="K2199" s="108"/>
      <c r="L2199" s="228"/>
      <c r="M2199" s="96"/>
      <c r="P2199" s="97"/>
    </row>
    <row r="2200" spans="1:16" s="74" customFormat="1" ht="19.5" customHeight="1" x14ac:dyDescent="0.25">
      <c r="A2200" s="69"/>
      <c r="B2200" s="99"/>
      <c r="C2200" s="100"/>
      <c r="D2200" s="152"/>
      <c r="E2200" s="108"/>
      <c r="F2200" s="103"/>
      <c r="G2200" s="144"/>
      <c r="H2200" s="103"/>
      <c r="I2200" s="145"/>
      <c r="J2200" s="145"/>
      <c r="K2200" s="108"/>
      <c r="L2200" s="228"/>
      <c r="M2200" s="96"/>
      <c r="P2200" s="97"/>
    </row>
    <row r="2201" spans="1:16" s="74" customFormat="1" ht="19.5" customHeight="1" x14ac:dyDescent="0.25">
      <c r="A2201" s="69"/>
      <c r="B2201" s="99"/>
      <c r="C2201" s="100"/>
      <c r="D2201" s="152"/>
      <c r="E2201" s="108"/>
      <c r="F2201" s="103"/>
      <c r="G2201" s="144"/>
      <c r="H2201" s="103"/>
      <c r="I2201" s="145"/>
      <c r="J2201" s="145"/>
      <c r="K2201" s="108"/>
      <c r="L2201" s="228"/>
      <c r="M2201" s="96"/>
      <c r="P2201" s="97"/>
    </row>
    <row r="2202" spans="1:16" s="74" customFormat="1" ht="19.5" customHeight="1" thickBot="1" x14ac:dyDescent="0.3">
      <c r="A2202" s="493" t="s">
        <v>30</v>
      </c>
      <c r="B2202" s="494"/>
      <c r="C2202" s="494"/>
      <c r="D2202" s="494"/>
      <c r="E2202" s="494"/>
      <c r="F2202" s="494"/>
      <c r="G2202" s="494"/>
      <c r="H2202" s="494"/>
      <c r="I2202" s="494"/>
      <c r="J2202" s="494"/>
      <c r="K2202" s="495"/>
      <c r="L2202" s="226">
        <v>0</v>
      </c>
      <c r="M2202" s="96"/>
      <c r="P2202" s="97"/>
    </row>
    <row r="2203" spans="1:16" s="74" customFormat="1" ht="19.5" customHeight="1" x14ac:dyDescent="0.25">
      <c r="A2203" s="69"/>
      <c r="B2203" s="99"/>
      <c r="C2203" s="100"/>
      <c r="D2203" s="142"/>
      <c r="E2203" s="102"/>
      <c r="F2203" s="103"/>
      <c r="G2203" s="143"/>
      <c r="H2203" s="96"/>
      <c r="I2203" s="105"/>
      <c r="J2203" s="105"/>
      <c r="K2203" s="108"/>
      <c r="L2203" s="228"/>
      <c r="M2203" s="103"/>
    </row>
    <row r="2204" spans="1:16" s="74" customFormat="1" ht="19.5" customHeight="1" thickBot="1" x14ac:dyDescent="0.3">
      <c r="A2204" s="490" t="s">
        <v>31</v>
      </c>
      <c r="B2204" s="491"/>
      <c r="C2204" s="491"/>
      <c r="D2204" s="491"/>
      <c r="E2204" s="491"/>
      <c r="F2204" s="491"/>
      <c r="G2204" s="491"/>
      <c r="H2204" s="491"/>
      <c r="I2204" s="491"/>
      <c r="J2204" s="491"/>
      <c r="K2204" s="492"/>
      <c r="L2204" s="226">
        <v>0</v>
      </c>
      <c r="M2204" s="96"/>
    </row>
    <row r="2205" spans="1:16" s="82" customFormat="1" ht="19.5" customHeight="1" x14ac:dyDescent="0.25">
      <c r="A2205" s="146"/>
      <c r="B2205" s="99"/>
      <c r="C2205" s="100"/>
      <c r="D2205" s="142"/>
      <c r="E2205" s="102"/>
      <c r="F2205" s="103"/>
      <c r="G2205" s="143"/>
      <c r="H2205" s="96"/>
      <c r="I2205" s="105"/>
      <c r="J2205" s="105"/>
      <c r="K2205" s="108"/>
      <c r="L2205" s="247"/>
      <c r="M2205" s="103"/>
    </row>
    <row r="2206" spans="1:16" s="82" customFormat="1" ht="19.5" customHeight="1" thickBot="1" x14ac:dyDescent="0.3">
      <c r="A2206" s="490" t="s">
        <v>32</v>
      </c>
      <c r="B2206" s="491"/>
      <c r="C2206" s="491"/>
      <c r="D2206" s="491"/>
      <c r="E2206" s="491"/>
      <c r="F2206" s="491"/>
      <c r="G2206" s="491"/>
      <c r="H2206" s="491"/>
      <c r="I2206" s="491"/>
      <c r="J2206" s="491"/>
      <c r="K2206" s="492"/>
      <c r="L2206" s="226">
        <f>L2207</f>
        <v>0</v>
      </c>
      <c r="M2206" s="96"/>
    </row>
    <row r="2207" spans="1:16" s="82" customFormat="1" ht="19.5" customHeight="1" x14ac:dyDescent="0.25">
      <c r="A2207" s="146"/>
      <c r="B2207" s="99"/>
      <c r="C2207" s="100"/>
      <c r="D2207" s="142"/>
      <c r="E2207" s="102"/>
      <c r="F2207" s="103"/>
      <c r="G2207" s="143"/>
      <c r="H2207" s="96"/>
      <c r="I2207" s="105"/>
      <c r="J2207" s="105"/>
      <c r="K2207" s="108"/>
      <c r="L2207" s="244"/>
      <c r="M2207" s="103"/>
    </row>
    <row r="2208" spans="1:16" s="82" customFormat="1" ht="19.5" customHeight="1" thickBot="1" x14ac:dyDescent="0.3">
      <c r="A2208" s="490" t="s">
        <v>33</v>
      </c>
      <c r="B2208" s="491"/>
      <c r="C2208" s="491"/>
      <c r="D2208" s="491"/>
      <c r="E2208" s="491"/>
      <c r="F2208" s="491"/>
      <c r="G2208" s="491"/>
      <c r="H2208" s="491"/>
      <c r="I2208" s="491"/>
      <c r="J2208" s="491"/>
      <c r="K2208" s="492"/>
      <c r="L2208" s="226">
        <f>L2209+L2210</f>
        <v>0</v>
      </c>
      <c r="M2208" s="96"/>
    </row>
    <row r="2209" spans="1:16" s="82" customFormat="1" ht="19.5" customHeight="1" x14ac:dyDescent="0.25">
      <c r="A2209" s="146"/>
      <c r="B2209" s="99"/>
      <c r="C2209" s="100"/>
      <c r="D2209" s="142"/>
      <c r="E2209" s="102"/>
      <c r="F2209" s="103"/>
      <c r="G2209" s="143"/>
      <c r="H2209" s="96"/>
      <c r="I2209" s="105"/>
      <c r="J2209" s="105"/>
      <c r="K2209" s="108"/>
      <c r="L2209" s="244"/>
      <c r="M2209" s="103"/>
    </row>
    <row r="2210" spans="1:16" s="82" customFormat="1" ht="19.5" customHeight="1" x14ac:dyDescent="0.25">
      <c r="A2210" s="146"/>
      <c r="B2210" s="99"/>
      <c r="C2210" s="100"/>
      <c r="D2210" s="142"/>
      <c r="E2210" s="102"/>
      <c r="F2210" s="103"/>
      <c r="G2210" s="143"/>
      <c r="H2210" s="96"/>
      <c r="I2210" s="105"/>
      <c r="J2210" s="105"/>
      <c r="K2210" s="108"/>
      <c r="L2210" s="244"/>
      <c r="M2210" s="103"/>
    </row>
    <row r="2211" spans="1:16" s="82" customFormat="1" ht="19.5" customHeight="1" thickBot="1" x14ac:dyDescent="0.3">
      <c r="A2211" s="116" t="s">
        <v>34</v>
      </c>
      <c r="B2211" s="113"/>
      <c r="C2211" s="114"/>
      <c r="D2211" s="115"/>
      <c r="E2211" s="116"/>
      <c r="F2211" s="117"/>
      <c r="G2211" s="118"/>
      <c r="H2211" s="117"/>
      <c r="I2211" s="119"/>
      <c r="J2211" s="119"/>
      <c r="K2211" s="119"/>
      <c r="L2211" s="229">
        <f>L2190+L2195+L2197+L2202+L2204+L2206+L2208</f>
        <v>0</v>
      </c>
      <c r="M2211" s="204"/>
    </row>
    <row r="2212" spans="1:16" ht="19.5" customHeight="1" x14ac:dyDescent="0.15">
      <c r="A2212" s="489"/>
      <c r="B2212" s="123"/>
      <c r="C2212" s="124"/>
      <c r="D2212" s="496"/>
      <c r="E2212" s="489"/>
      <c r="F2212" s="123"/>
      <c r="G2212" s="489"/>
      <c r="H2212" s="123"/>
      <c r="I2212" s="496"/>
      <c r="J2212" s="496"/>
      <c r="K2212" s="496"/>
      <c r="L2212" s="230"/>
      <c r="M2212" s="205"/>
    </row>
    <row r="2213" spans="1:16" ht="19.5" customHeight="1" x14ac:dyDescent="0.15">
      <c r="A2213" s="496" t="s">
        <v>18</v>
      </c>
      <c r="B2213" s="496"/>
      <c r="C2213" s="496"/>
      <c r="D2213" s="496"/>
      <c r="E2213" s="496"/>
      <c r="F2213" s="496"/>
      <c r="G2213" s="498" t="s">
        <v>19</v>
      </c>
      <c r="H2213" s="498"/>
      <c r="I2213" s="128"/>
      <c r="J2213" s="128"/>
      <c r="K2213" s="128"/>
      <c r="L2213" s="497" t="s">
        <v>20</v>
      </c>
      <c r="M2213" s="497"/>
    </row>
    <row r="2214" spans="1:16" ht="19.5" customHeight="1" x14ac:dyDescent="0.15">
      <c r="A2214" s="71"/>
      <c r="B2214" s="83"/>
      <c r="C2214" s="84"/>
      <c r="D2214" s="502"/>
      <c r="E2214" s="122"/>
      <c r="F2214" s="130"/>
      <c r="G2214" s="131"/>
      <c r="H2214" s="130"/>
      <c r="I2214" s="82"/>
      <c r="J2214" s="82"/>
      <c r="K2214" s="200"/>
      <c r="L2214" s="231"/>
      <c r="M2214" s="130"/>
    </row>
    <row r="2215" spans="1:16" s="88" customFormat="1" ht="19.5" customHeight="1" x14ac:dyDescent="0.25">
      <c r="A2215" s="496" t="s">
        <v>35</v>
      </c>
      <c r="B2215" s="496"/>
      <c r="C2215" s="496"/>
      <c r="D2215" s="496"/>
      <c r="E2215" s="496"/>
      <c r="F2215" s="496"/>
      <c r="G2215" s="502" t="s">
        <v>36</v>
      </c>
      <c r="H2215" s="502"/>
      <c r="I2215" s="502"/>
      <c r="J2215" s="502"/>
      <c r="K2215" s="82"/>
      <c r="L2215" s="502" t="s">
        <v>37</v>
      </c>
      <c r="M2215" s="502"/>
    </row>
    <row r="2216" spans="1:16" s="74" customFormat="1" ht="19.5" customHeight="1" x14ac:dyDescent="0.25">
      <c r="A2216" s="496" t="s">
        <v>38</v>
      </c>
      <c r="B2216" s="496"/>
      <c r="C2216" s="496"/>
      <c r="D2216" s="496"/>
      <c r="E2216" s="496"/>
      <c r="F2216" s="496"/>
      <c r="G2216" s="497" t="s">
        <v>39</v>
      </c>
      <c r="H2216" s="497"/>
      <c r="I2216" s="497"/>
      <c r="J2216" s="497"/>
      <c r="K2216" s="82"/>
      <c r="L2216" s="497" t="s">
        <v>40</v>
      </c>
      <c r="M2216" s="497"/>
    </row>
    <row r="2217" spans="1:16" s="93" customFormat="1" ht="19.5" customHeight="1" x14ac:dyDescent="0.15">
      <c r="A2217" s="489" t="s">
        <v>14</v>
      </c>
      <c r="B2217" s="489"/>
      <c r="C2217" s="489"/>
      <c r="D2217" s="489"/>
      <c r="E2217" s="489"/>
      <c r="F2217" s="194"/>
      <c r="G2217" s="196"/>
      <c r="H2217" s="291"/>
      <c r="I2217" s="196"/>
      <c r="J2217" s="196"/>
      <c r="K2217" s="198"/>
      <c r="L2217" s="196"/>
      <c r="M2217" s="215"/>
    </row>
    <row r="2218" spans="1:16" s="74" customFormat="1" ht="19.5" customHeight="1" x14ac:dyDescent="0.15">
      <c r="A2218" s="254" t="s">
        <v>213</v>
      </c>
      <c r="B2218" s="254"/>
      <c r="C2218" s="255"/>
      <c r="D2218" s="256"/>
      <c r="E2218" s="218" t="s">
        <v>219</v>
      </c>
      <c r="F2218" s="254"/>
      <c r="G2218" s="256" t="s">
        <v>215</v>
      </c>
      <c r="H2218" s="295"/>
      <c r="I2218" s="248" t="s">
        <v>216</v>
      </c>
      <c r="J2218" s="254"/>
      <c r="K2218" s="249"/>
      <c r="L2218" s="260"/>
      <c r="M2218" s="301" t="s">
        <v>143</v>
      </c>
      <c r="P2218" s="97"/>
    </row>
    <row r="2219" spans="1:16" s="74" customFormat="1" ht="19.5" customHeight="1" x14ac:dyDescent="0.15">
      <c r="A2219" s="193"/>
      <c r="B2219" s="194"/>
      <c r="C2219" s="195"/>
      <c r="D2219" s="196"/>
      <c r="E2219" s="197"/>
      <c r="F2219" s="197"/>
      <c r="G2219" s="196"/>
      <c r="H2219" s="283"/>
      <c r="I2219" s="197"/>
      <c r="J2219" s="197"/>
      <c r="K2219" s="198"/>
      <c r="L2219" s="197"/>
      <c r="M2219" s="215"/>
      <c r="P2219" s="97"/>
    </row>
    <row r="2220" spans="1:16" s="74" customFormat="1" ht="19.5" customHeight="1" thickBot="1" x14ac:dyDescent="0.3">
      <c r="A2220" s="33" t="s">
        <v>2</v>
      </c>
      <c r="B2220" s="9" t="s">
        <v>3</v>
      </c>
      <c r="C2220" s="85" t="s">
        <v>4</v>
      </c>
      <c r="D2220" s="9" t="s">
        <v>5</v>
      </c>
      <c r="E2220" s="9" t="s">
        <v>6</v>
      </c>
      <c r="F2220" s="9" t="s">
        <v>7</v>
      </c>
      <c r="G2220" s="9" t="s">
        <v>8</v>
      </c>
      <c r="H2220" s="9" t="s">
        <v>9</v>
      </c>
      <c r="I2220" s="9" t="s">
        <v>22</v>
      </c>
      <c r="J2220" s="9" t="s">
        <v>10</v>
      </c>
      <c r="K2220" s="9" t="s">
        <v>11</v>
      </c>
      <c r="L2220" s="222" t="s">
        <v>12</v>
      </c>
      <c r="M2220" s="9" t="s">
        <v>13</v>
      </c>
      <c r="P2220" s="97"/>
    </row>
    <row r="2221" spans="1:16" s="74" customFormat="1" ht="19.5" customHeight="1" x14ac:dyDescent="0.25">
      <c r="A2221" s="490" t="s">
        <v>23</v>
      </c>
      <c r="B2221" s="491"/>
      <c r="C2221" s="491"/>
      <c r="D2221" s="491"/>
      <c r="E2221" s="491"/>
      <c r="F2221" s="491"/>
      <c r="G2221" s="491"/>
      <c r="H2221" s="491"/>
      <c r="I2221" s="491"/>
      <c r="J2221" s="491"/>
      <c r="K2221" s="492"/>
      <c r="L2221" s="243">
        <f>SUM(L2222:L2226)</f>
        <v>0</v>
      </c>
      <c r="M2221" s="89"/>
      <c r="P2221" s="97"/>
    </row>
    <row r="2222" spans="1:16" s="74" customFormat="1" ht="19.5" customHeight="1" x14ac:dyDescent="0.25">
      <c r="A2222" s="157"/>
      <c r="B2222" s="69"/>
      <c r="C2222" s="69"/>
      <c r="D2222" s="69"/>
      <c r="E2222" s="69"/>
      <c r="F2222" s="69"/>
      <c r="G2222" s="69"/>
      <c r="H2222" s="69"/>
      <c r="I2222" s="90"/>
      <c r="J2222" s="90"/>
      <c r="K2222" s="69"/>
      <c r="L2222" s="225"/>
      <c r="M2222" s="69"/>
      <c r="P2222" s="97"/>
    </row>
    <row r="2223" spans="1:16" s="74" customFormat="1" ht="19.5" customHeight="1" x14ac:dyDescent="0.25">
      <c r="A2223" s="157"/>
      <c r="B2223" s="69"/>
      <c r="C2223" s="69"/>
      <c r="D2223" s="69"/>
      <c r="E2223" s="69"/>
      <c r="F2223" s="69"/>
      <c r="G2223" s="69"/>
      <c r="H2223" s="69"/>
      <c r="I2223" s="90"/>
      <c r="J2223" s="90"/>
      <c r="K2223" s="69"/>
      <c r="L2223" s="225"/>
      <c r="M2223" s="69"/>
      <c r="P2223" s="97"/>
    </row>
    <row r="2224" spans="1:16" s="74" customFormat="1" ht="19.5" customHeight="1" x14ac:dyDescent="0.25">
      <c r="A2224" s="157"/>
      <c r="B2224" s="69"/>
      <c r="C2224" s="69"/>
      <c r="D2224" s="69"/>
      <c r="E2224" s="69"/>
      <c r="F2224" s="69"/>
      <c r="G2224" s="69"/>
      <c r="H2224" s="69"/>
      <c r="I2224" s="90"/>
      <c r="J2224" s="90"/>
      <c r="K2224" s="69"/>
      <c r="L2224" s="225"/>
      <c r="M2224" s="69"/>
      <c r="P2224" s="97"/>
    </row>
    <row r="2225" spans="1:16" s="74" customFormat="1" ht="19.5" customHeight="1" x14ac:dyDescent="0.25">
      <c r="A2225" s="157"/>
      <c r="B2225" s="69"/>
      <c r="C2225" s="69"/>
      <c r="D2225" s="69"/>
      <c r="E2225" s="69"/>
      <c r="F2225" s="69"/>
      <c r="G2225" s="69"/>
      <c r="H2225" s="69"/>
      <c r="I2225" s="90"/>
      <c r="J2225" s="90"/>
      <c r="K2225" s="69"/>
      <c r="L2225" s="225"/>
      <c r="M2225" s="69"/>
      <c r="P2225" s="97"/>
    </row>
    <row r="2226" spans="1:16" s="74" customFormat="1" ht="19.5" customHeight="1" x14ac:dyDescent="0.25">
      <c r="A2226" s="157"/>
      <c r="B2226" s="69"/>
      <c r="C2226" s="69"/>
      <c r="D2226" s="69"/>
      <c r="E2226" s="69"/>
      <c r="F2226" s="69"/>
      <c r="G2226" s="69"/>
      <c r="H2226" s="69"/>
      <c r="I2226" s="90"/>
      <c r="J2226" s="90"/>
      <c r="K2226" s="69"/>
      <c r="L2226" s="225"/>
      <c r="M2226" s="69"/>
      <c r="P2226" s="97"/>
    </row>
    <row r="2227" spans="1:16" s="74" customFormat="1" ht="19.5" customHeight="1" thickBot="1" x14ac:dyDescent="0.3">
      <c r="A2227" s="493" t="s">
        <v>29</v>
      </c>
      <c r="B2227" s="494"/>
      <c r="C2227" s="494"/>
      <c r="D2227" s="494"/>
      <c r="E2227" s="494"/>
      <c r="F2227" s="494"/>
      <c r="G2227" s="494"/>
      <c r="H2227" s="494"/>
      <c r="I2227" s="494"/>
      <c r="J2227" s="494"/>
      <c r="K2227" s="495"/>
      <c r="L2227" s="314">
        <f>SUM(L2228:L2231)</f>
        <v>0</v>
      </c>
      <c r="M2227" s="96"/>
      <c r="P2227" s="97"/>
    </row>
    <row r="2228" spans="1:16" s="74" customFormat="1" ht="19.5" customHeight="1" x14ac:dyDescent="0.25">
      <c r="A2228" s="69"/>
      <c r="B2228" s="99"/>
      <c r="C2228" s="100"/>
      <c r="D2228" s="142"/>
      <c r="E2228" s="102"/>
      <c r="F2228" s="103"/>
      <c r="G2228" s="439"/>
      <c r="H2228" s="96"/>
      <c r="I2228" s="105"/>
      <c r="J2228" s="105"/>
      <c r="K2228" s="108"/>
      <c r="L2228" s="247"/>
      <c r="M2228" s="103"/>
      <c r="P2228" s="97"/>
    </row>
    <row r="2229" spans="1:16" s="74" customFormat="1" ht="19.5" customHeight="1" x14ac:dyDescent="0.25">
      <c r="A2229" s="69"/>
      <c r="B2229" s="99"/>
      <c r="C2229" s="100"/>
      <c r="D2229" s="152"/>
      <c r="E2229" s="108"/>
      <c r="F2229" s="103"/>
      <c r="G2229" s="144"/>
      <c r="H2229" s="103"/>
      <c r="I2229" s="145"/>
      <c r="J2229" s="145"/>
      <c r="K2229" s="108"/>
      <c r="L2229" s="228"/>
      <c r="M2229" s="96"/>
      <c r="P2229" s="97"/>
    </row>
    <row r="2230" spans="1:16" s="74" customFormat="1" ht="19.5" customHeight="1" x14ac:dyDescent="0.25">
      <c r="A2230" s="69"/>
      <c r="B2230" s="99"/>
      <c r="C2230" s="100"/>
      <c r="D2230" s="152"/>
      <c r="E2230" s="108"/>
      <c r="F2230" s="103"/>
      <c r="G2230" s="144"/>
      <c r="H2230" s="103"/>
      <c r="I2230" s="145"/>
      <c r="J2230" s="145"/>
      <c r="K2230" s="108"/>
      <c r="L2230" s="228"/>
      <c r="M2230" s="96"/>
      <c r="P2230" s="97"/>
    </row>
    <row r="2231" spans="1:16" s="74" customFormat="1" ht="19.5" customHeight="1" x14ac:dyDescent="0.25">
      <c r="A2231" s="69"/>
      <c r="B2231" s="99"/>
      <c r="C2231" s="100"/>
      <c r="D2231" s="152"/>
      <c r="E2231" s="108"/>
      <c r="F2231" s="103"/>
      <c r="G2231" s="144"/>
      <c r="H2231" s="103"/>
      <c r="I2231" s="145"/>
      <c r="J2231" s="145"/>
      <c r="K2231" s="108"/>
      <c r="L2231" s="228"/>
      <c r="M2231" s="96"/>
      <c r="P2231" s="97"/>
    </row>
    <row r="2232" spans="1:16" s="74" customFormat="1" ht="19.5" customHeight="1" thickBot="1" x14ac:dyDescent="0.3">
      <c r="A2232" s="493" t="s">
        <v>30</v>
      </c>
      <c r="B2232" s="494"/>
      <c r="C2232" s="494"/>
      <c r="D2232" s="494"/>
      <c r="E2232" s="494"/>
      <c r="F2232" s="494"/>
      <c r="G2232" s="494"/>
      <c r="H2232" s="494"/>
      <c r="I2232" s="494"/>
      <c r="J2232" s="494"/>
      <c r="K2232" s="495"/>
      <c r="L2232" s="226">
        <f>L2233</f>
        <v>0</v>
      </c>
      <c r="M2232" s="96"/>
      <c r="P2232" s="97"/>
    </row>
    <row r="2233" spans="1:16" s="74" customFormat="1" ht="19.5" customHeight="1" x14ac:dyDescent="0.25">
      <c r="A2233" s="69"/>
      <c r="B2233" s="99"/>
      <c r="C2233" s="100"/>
      <c r="D2233" s="142"/>
      <c r="E2233" s="102"/>
      <c r="F2233" s="103"/>
      <c r="G2233" s="143"/>
      <c r="H2233" s="96"/>
      <c r="I2233" s="105"/>
      <c r="J2233" s="105"/>
      <c r="K2233" s="108"/>
      <c r="L2233" s="228"/>
      <c r="M2233" s="103"/>
      <c r="P2233" s="97"/>
    </row>
    <row r="2234" spans="1:16" s="74" customFormat="1" ht="19.5" customHeight="1" thickBot="1" x14ac:dyDescent="0.3">
      <c r="A2234" s="490" t="s">
        <v>31</v>
      </c>
      <c r="B2234" s="491"/>
      <c r="C2234" s="491"/>
      <c r="D2234" s="491"/>
      <c r="E2234" s="491"/>
      <c r="F2234" s="491"/>
      <c r="G2234" s="491"/>
      <c r="H2234" s="491"/>
      <c r="I2234" s="491"/>
      <c r="J2234" s="491"/>
      <c r="K2234" s="492"/>
      <c r="L2234" s="226">
        <v>0</v>
      </c>
      <c r="M2234" s="96"/>
      <c r="P2234" s="97"/>
    </row>
    <row r="2235" spans="1:16" s="74" customFormat="1" ht="19.5" customHeight="1" x14ac:dyDescent="0.25">
      <c r="A2235" s="69"/>
      <c r="B2235" s="99"/>
      <c r="C2235" s="100"/>
      <c r="D2235" s="142"/>
      <c r="E2235" s="102"/>
      <c r="F2235" s="103"/>
      <c r="G2235" s="143"/>
      <c r="H2235" s="96"/>
      <c r="I2235" s="105"/>
      <c r="J2235" s="105"/>
      <c r="K2235" s="108"/>
      <c r="L2235" s="228"/>
      <c r="M2235" s="103"/>
    </row>
    <row r="2236" spans="1:16" s="74" customFormat="1" ht="19.5" customHeight="1" thickBot="1" x14ac:dyDescent="0.3">
      <c r="A2236" s="490" t="s">
        <v>32</v>
      </c>
      <c r="B2236" s="491"/>
      <c r="C2236" s="491"/>
      <c r="D2236" s="491"/>
      <c r="E2236" s="491"/>
      <c r="F2236" s="491"/>
      <c r="G2236" s="491"/>
      <c r="H2236" s="491"/>
      <c r="I2236" s="491"/>
      <c r="J2236" s="491"/>
      <c r="K2236" s="492"/>
      <c r="L2236" s="226">
        <v>0</v>
      </c>
      <c r="M2236" s="96"/>
    </row>
    <row r="2237" spans="1:16" s="82" customFormat="1" ht="19.5" customHeight="1" x14ac:dyDescent="0.25">
      <c r="A2237" s="146"/>
      <c r="B2237" s="99"/>
      <c r="C2237" s="100"/>
      <c r="D2237" s="142"/>
      <c r="E2237" s="102"/>
      <c r="F2237" s="103"/>
      <c r="G2237" s="143"/>
      <c r="H2237" s="96"/>
      <c r="I2237" s="105"/>
      <c r="J2237" s="105"/>
      <c r="K2237" s="108"/>
      <c r="L2237" s="247"/>
      <c r="M2237" s="103"/>
    </row>
    <row r="2238" spans="1:16" s="82" customFormat="1" ht="19.5" customHeight="1" thickBot="1" x14ac:dyDescent="0.3">
      <c r="A2238" s="490" t="s">
        <v>33</v>
      </c>
      <c r="B2238" s="491"/>
      <c r="C2238" s="491"/>
      <c r="D2238" s="491"/>
      <c r="E2238" s="491"/>
      <c r="F2238" s="491"/>
      <c r="G2238" s="491"/>
      <c r="H2238" s="491"/>
      <c r="I2238" s="491"/>
      <c r="J2238" s="491"/>
      <c r="K2238" s="492"/>
      <c r="L2238" s="226">
        <f>L2239</f>
        <v>0</v>
      </c>
      <c r="M2238" s="96"/>
    </row>
    <row r="2239" spans="1:16" s="82" customFormat="1" ht="19.5" customHeight="1" x14ac:dyDescent="0.25">
      <c r="A2239" s="146"/>
      <c r="B2239" s="99"/>
      <c r="C2239" s="100"/>
      <c r="D2239" s="142"/>
      <c r="E2239" s="102"/>
      <c r="F2239" s="103"/>
      <c r="G2239" s="143"/>
      <c r="H2239" s="96"/>
      <c r="I2239" s="105"/>
      <c r="J2239" s="105"/>
      <c r="K2239" s="108"/>
      <c r="L2239" s="244"/>
      <c r="M2239" s="103"/>
    </row>
    <row r="2240" spans="1:16" s="82" customFormat="1" ht="19.5" customHeight="1" thickBot="1" x14ac:dyDescent="0.3">
      <c r="A2240" s="490" t="s">
        <v>61</v>
      </c>
      <c r="B2240" s="491"/>
      <c r="C2240" s="491"/>
      <c r="D2240" s="491"/>
      <c r="E2240" s="491"/>
      <c r="F2240" s="491"/>
      <c r="G2240" s="491"/>
      <c r="H2240" s="491"/>
      <c r="I2240" s="491"/>
      <c r="J2240" s="491"/>
      <c r="K2240" s="492"/>
      <c r="L2240" s="226">
        <f>L2241+L2242</f>
        <v>0</v>
      </c>
      <c r="M2240" s="96"/>
    </row>
    <row r="2241" spans="1:16" s="82" customFormat="1" ht="19.5" customHeight="1" x14ac:dyDescent="0.25">
      <c r="A2241" s="146"/>
      <c r="B2241" s="99"/>
      <c r="C2241" s="100"/>
      <c r="D2241" s="142"/>
      <c r="E2241" s="102"/>
      <c r="F2241" s="103"/>
      <c r="G2241" s="143"/>
      <c r="H2241" s="96"/>
      <c r="I2241" s="105"/>
      <c r="J2241" s="105"/>
      <c r="K2241" s="108"/>
      <c r="L2241" s="244"/>
      <c r="M2241" s="103"/>
    </row>
    <row r="2242" spans="1:16" s="82" customFormat="1" ht="19.5" customHeight="1" x14ac:dyDescent="0.25">
      <c r="A2242" s="146"/>
      <c r="B2242" s="99"/>
      <c r="C2242" s="100"/>
      <c r="D2242" s="142"/>
      <c r="E2242" s="102"/>
      <c r="F2242" s="103"/>
      <c r="G2242" s="143"/>
      <c r="H2242" s="96"/>
      <c r="I2242" s="105"/>
      <c r="J2242" s="105"/>
      <c r="K2242" s="108"/>
      <c r="L2242" s="244"/>
      <c r="M2242" s="103"/>
    </row>
    <row r="2243" spans="1:16" s="82" customFormat="1" ht="19.5" customHeight="1" thickBot="1" x14ac:dyDescent="0.3">
      <c r="A2243" s="116" t="s">
        <v>34</v>
      </c>
      <c r="B2243" s="113"/>
      <c r="C2243" s="114"/>
      <c r="D2243" s="115"/>
      <c r="E2243" s="116"/>
      <c r="F2243" s="117"/>
      <c r="G2243" s="118"/>
      <c r="H2243" s="117"/>
      <c r="I2243" s="119"/>
      <c r="J2243" s="119"/>
      <c r="K2243" s="119"/>
      <c r="L2243" s="229">
        <f>L2221+L2227+L2232+L2234+L2236+L2238+L2240</f>
        <v>0</v>
      </c>
      <c r="M2243" s="204"/>
    </row>
    <row r="2244" spans="1:16" ht="19.5" customHeight="1" x14ac:dyDescent="0.15">
      <c r="A2244" s="489"/>
      <c r="B2244" s="123"/>
      <c r="C2244" s="124"/>
      <c r="D2244" s="496"/>
      <c r="E2244" s="489"/>
      <c r="F2244" s="123"/>
      <c r="G2244" s="489"/>
      <c r="H2244" s="123"/>
      <c r="I2244" s="496"/>
      <c r="J2244" s="496"/>
      <c r="K2244" s="496"/>
      <c r="L2244" s="230"/>
      <c r="M2244" s="205"/>
    </row>
    <row r="2245" spans="1:16" ht="19.5" customHeight="1" x14ac:dyDescent="0.15">
      <c r="A2245" s="496" t="s">
        <v>18</v>
      </c>
      <c r="B2245" s="496"/>
      <c r="C2245" s="496"/>
      <c r="D2245" s="496"/>
      <c r="E2245" s="496"/>
      <c r="F2245" s="496"/>
      <c r="G2245" s="498" t="s">
        <v>19</v>
      </c>
      <c r="H2245" s="498"/>
      <c r="I2245" s="128"/>
      <c r="J2245" s="128"/>
      <c r="K2245" s="128"/>
      <c r="L2245" s="497" t="s">
        <v>20</v>
      </c>
      <c r="M2245" s="497"/>
    </row>
    <row r="2246" spans="1:16" ht="19.5" customHeight="1" x14ac:dyDescent="0.15">
      <c r="A2246" s="71"/>
      <c r="B2246" s="83"/>
      <c r="C2246" s="84"/>
      <c r="D2246" s="502"/>
      <c r="E2246" s="122"/>
      <c r="F2246" s="130"/>
      <c r="G2246" s="131"/>
      <c r="H2246" s="130"/>
      <c r="I2246" s="82"/>
      <c r="J2246" s="82"/>
      <c r="K2246" s="200"/>
      <c r="L2246" s="231"/>
      <c r="M2246" s="130"/>
    </row>
    <row r="2247" spans="1:16" s="88" customFormat="1" ht="19.5" customHeight="1" x14ac:dyDescent="0.25">
      <c r="A2247" s="496" t="s">
        <v>35</v>
      </c>
      <c r="B2247" s="496"/>
      <c r="C2247" s="496"/>
      <c r="D2247" s="496"/>
      <c r="E2247" s="496"/>
      <c r="F2247" s="496"/>
      <c r="G2247" s="502" t="s">
        <v>36</v>
      </c>
      <c r="H2247" s="502"/>
      <c r="I2247" s="502"/>
      <c r="J2247" s="502"/>
      <c r="K2247" s="82"/>
      <c r="L2247" s="502" t="s">
        <v>37</v>
      </c>
      <c r="M2247" s="502"/>
    </row>
    <row r="2248" spans="1:16" s="74" customFormat="1" ht="19.5" customHeight="1" x14ac:dyDescent="0.25">
      <c r="A2248" s="496" t="s">
        <v>38</v>
      </c>
      <c r="B2248" s="496"/>
      <c r="C2248" s="496"/>
      <c r="D2248" s="496"/>
      <c r="E2248" s="496"/>
      <c r="F2248" s="496"/>
      <c r="G2248" s="497" t="s">
        <v>39</v>
      </c>
      <c r="H2248" s="497"/>
      <c r="I2248" s="497"/>
      <c r="J2248" s="497"/>
      <c r="K2248" s="82"/>
      <c r="L2248" s="497" t="s">
        <v>40</v>
      </c>
      <c r="M2248" s="497"/>
    </row>
    <row r="2249" spans="1:16" s="93" customFormat="1" ht="19.5" customHeight="1" x14ac:dyDescent="0.15">
      <c r="A2249" s="489" t="s">
        <v>14</v>
      </c>
      <c r="B2249" s="489"/>
      <c r="C2249" s="489"/>
      <c r="D2249" s="489"/>
      <c r="E2249" s="489"/>
      <c r="F2249" s="194"/>
      <c r="G2249" s="196"/>
      <c r="H2249" s="291"/>
      <c r="I2249" s="196"/>
      <c r="J2249" s="196"/>
      <c r="K2249" s="198"/>
      <c r="L2249" s="196"/>
      <c r="M2249" s="215"/>
    </row>
    <row r="2250" spans="1:16" s="74" customFormat="1" ht="19.5" customHeight="1" x14ac:dyDescent="0.15">
      <c r="A2250" s="254" t="s">
        <v>213</v>
      </c>
      <c r="B2250" s="254"/>
      <c r="C2250" s="255"/>
      <c r="D2250" s="256"/>
      <c r="E2250" s="218" t="s">
        <v>280</v>
      </c>
      <c r="F2250" s="254"/>
      <c r="G2250" s="256" t="s">
        <v>215</v>
      </c>
      <c r="H2250" s="295"/>
      <c r="I2250" s="248" t="s">
        <v>216</v>
      </c>
      <c r="J2250" s="254"/>
      <c r="K2250" s="249"/>
      <c r="L2250" s="260"/>
      <c r="M2250" s="301" t="s">
        <v>143</v>
      </c>
      <c r="P2250" s="97"/>
    </row>
    <row r="2251" spans="1:16" s="74" customFormat="1" ht="19.5" customHeight="1" x14ac:dyDescent="0.15">
      <c r="A2251" s="193"/>
      <c r="B2251" s="194"/>
      <c r="C2251" s="195"/>
      <c r="D2251" s="196"/>
      <c r="E2251" s="197"/>
      <c r="F2251" s="197"/>
      <c r="G2251" s="196"/>
      <c r="H2251" s="283"/>
      <c r="I2251" s="197"/>
      <c r="J2251" s="197"/>
      <c r="K2251" s="198"/>
      <c r="L2251" s="197"/>
      <c r="M2251" s="215"/>
      <c r="P2251" s="97"/>
    </row>
    <row r="2252" spans="1:16" s="74" customFormat="1" ht="19.5" customHeight="1" thickBot="1" x14ac:dyDescent="0.3">
      <c r="A2252" s="33" t="s">
        <v>2</v>
      </c>
      <c r="B2252" s="9" t="s">
        <v>3</v>
      </c>
      <c r="C2252" s="85" t="s">
        <v>4</v>
      </c>
      <c r="D2252" s="9" t="s">
        <v>5</v>
      </c>
      <c r="E2252" s="9" t="s">
        <v>6</v>
      </c>
      <c r="F2252" s="9" t="s">
        <v>7</v>
      </c>
      <c r="G2252" s="9" t="s">
        <v>8</v>
      </c>
      <c r="H2252" s="9" t="s">
        <v>9</v>
      </c>
      <c r="I2252" s="9" t="s">
        <v>22</v>
      </c>
      <c r="J2252" s="9" t="s">
        <v>10</v>
      </c>
      <c r="K2252" s="9" t="s">
        <v>11</v>
      </c>
      <c r="L2252" s="222" t="s">
        <v>12</v>
      </c>
      <c r="M2252" s="9" t="s">
        <v>13</v>
      </c>
      <c r="P2252" s="97"/>
    </row>
    <row r="2253" spans="1:16" s="93" customFormat="1" ht="19.5" customHeight="1" x14ac:dyDescent="0.25">
      <c r="A2253" s="490" t="s">
        <v>23</v>
      </c>
      <c r="B2253" s="491"/>
      <c r="C2253" s="491"/>
      <c r="D2253" s="491"/>
      <c r="E2253" s="491"/>
      <c r="F2253" s="491"/>
      <c r="G2253" s="491"/>
      <c r="H2253" s="491"/>
      <c r="I2253" s="491"/>
      <c r="J2253" s="491"/>
      <c r="K2253" s="492"/>
      <c r="L2253" s="243">
        <f>SUM(L2254:L2254)</f>
        <v>0</v>
      </c>
      <c r="M2253" s="89"/>
      <c r="P2253" s="261"/>
    </row>
    <row r="2254" spans="1:16" s="93" customFormat="1" ht="19.5" customHeight="1" x14ac:dyDescent="0.25">
      <c r="A2254" s="157"/>
      <c r="B2254" s="69"/>
      <c r="C2254" s="69"/>
      <c r="D2254" s="69"/>
      <c r="E2254" s="69"/>
      <c r="F2254" s="69"/>
      <c r="G2254" s="69"/>
      <c r="H2254" s="69"/>
      <c r="I2254" s="90"/>
      <c r="J2254" s="90"/>
      <c r="K2254" s="69"/>
      <c r="L2254" s="225"/>
      <c r="M2254" s="69"/>
      <c r="P2254" s="261"/>
    </row>
    <row r="2255" spans="1:16" s="93" customFormat="1" ht="19.5" customHeight="1" x14ac:dyDescent="0.25">
      <c r="A2255" s="157"/>
      <c r="B2255" s="69"/>
      <c r="C2255" s="69"/>
      <c r="D2255" s="69"/>
      <c r="E2255" s="69"/>
      <c r="F2255" s="69"/>
      <c r="G2255" s="69"/>
      <c r="H2255" s="69"/>
      <c r="I2255" s="90"/>
      <c r="J2255" s="90"/>
      <c r="K2255" s="69"/>
      <c r="L2255" s="225"/>
      <c r="M2255" s="69"/>
      <c r="P2255" s="261"/>
    </row>
    <row r="2256" spans="1:16" s="93" customFormat="1" ht="19.5" customHeight="1" x14ac:dyDescent="0.25">
      <c r="A2256" s="157"/>
      <c r="B2256" s="69"/>
      <c r="C2256" s="69"/>
      <c r="D2256" s="69"/>
      <c r="E2256" s="69"/>
      <c r="F2256" s="69"/>
      <c r="G2256" s="69"/>
      <c r="H2256" s="69"/>
      <c r="I2256" s="90"/>
      <c r="J2256" s="90"/>
      <c r="K2256" s="69"/>
      <c r="L2256" s="225"/>
      <c r="M2256" s="69"/>
      <c r="P2256" s="261"/>
    </row>
    <row r="2257" spans="1:16" s="74" customFormat="1" ht="19.5" customHeight="1" x14ac:dyDescent="0.25">
      <c r="A2257" s="157"/>
      <c r="B2257" s="69"/>
      <c r="C2257" s="69"/>
      <c r="D2257" s="69"/>
      <c r="E2257" s="69"/>
      <c r="F2257" s="69"/>
      <c r="G2257" s="69"/>
      <c r="H2257" s="69"/>
      <c r="I2257" s="90"/>
      <c r="J2257" s="90"/>
      <c r="K2257" s="69"/>
      <c r="L2257" s="225"/>
      <c r="M2257" s="69"/>
      <c r="P2257" s="97"/>
    </row>
    <row r="2258" spans="1:16" s="74" customFormat="1" ht="19.5" customHeight="1" x14ac:dyDescent="0.25">
      <c r="A2258" s="157"/>
      <c r="B2258" s="69"/>
      <c r="C2258" s="69"/>
      <c r="D2258" s="69"/>
      <c r="E2258" s="69"/>
      <c r="F2258" s="69"/>
      <c r="G2258" s="69"/>
      <c r="H2258" s="69"/>
      <c r="I2258" s="90"/>
      <c r="J2258" s="90"/>
      <c r="K2258" s="69"/>
      <c r="L2258" s="225"/>
      <c r="M2258" s="69"/>
      <c r="P2258" s="97"/>
    </row>
    <row r="2259" spans="1:16" s="74" customFormat="1" ht="19.5" customHeight="1" thickBot="1" x14ac:dyDescent="0.3">
      <c r="A2259" s="493" t="s">
        <v>24</v>
      </c>
      <c r="B2259" s="494"/>
      <c r="C2259" s="494"/>
      <c r="D2259" s="494"/>
      <c r="E2259" s="494"/>
      <c r="F2259" s="494"/>
      <c r="G2259" s="494"/>
      <c r="H2259" s="494"/>
      <c r="I2259" s="494"/>
      <c r="J2259" s="494"/>
      <c r="K2259" s="495"/>
      <c r="L2259" s="226">
        <f>L2260</f>
        <v>0</v>
      </c>
      <c r="M2259" s="96"/>
      <c r="P2259" s="97"/>
    </row>
    <row r="2260" spans="1:16" s="74" customFormat="1" ht="19.5" customHeight="1" x14ac:dyDescent="0.25">
      <c r="A2260" s="69"/>
      <c r="B2260" s="99"/>
      <c r="C2260" s="100"/>
      <c r="D2260" s="142"/>
      <c r="E2260" s="102"/>
      <c r="F2260" s="103"/>
      <c r="G2260" s="143"/>
      <c r="H2260" s="96"/>
      <c r="I2260" s="105"/>
      <c r="J2260" s="105"/>
      <c r="K2260" s="108"/>
      <c r="L2260" s="228"/>
      <c r="M2260" s="103"/>
      <c r="P2260" s="97"/>
    </row>
    <row r="2261" spans="1:16" s="74" customFormat="1" ht="19.5" customHeight="1" thickBot="1" x14ac:dyDescent="0.3">
      <c r="A2261" s="490" t="s">
        <v>25</v>
      </c>
      <c r="B2261" s="491"/>
      <c r="C2261" s="491"/>
      <c r="D2261" s="491"/>
      <c r="E2261" s="491"/>
      <c r="F2261" s="491"/>
      <c r="G2261" s="491"/>
      <c r="H2261" s="491"/>
      <c r="I2261" s="491"/>
      <c r="J2261" s="491"/>
      <c r="K2261" s="492"/>
      <c r="L2261" s="226">
        <f>L2262</f>
        <v>0</v>
      </c>
      <c r="M2261" s="96"/>
      <c r="P2261" s="97"/>
    </row>
    <row r="2262" spans="1:16" s="74" customFormat="1" ht="19.5" customHeight="1" x14ac:dyDescent="0.25">
      <c r="A2262" s="69"/>
      <c r="B2262" s="99"/>
      <c r="C2262" s="100"/>
      <c r="D2262" s="142"/>
      <c r="E2262" s="102"/>
      <c r="F2262" s="103"/>
      <c r="G2262" s="143"/>
      <c r="H2262" s="96"/>
      <c r="I2262" s="105"/>
      <c r="J2262" s="105"/>
      <c r="K2262" s="108"/>
      <c r="L2262" s="228"/>
      <c r="M2262" s="103"/>
      <c r="P2262" s="97"/>
    </row>
    <row r="2263" spans="1:16" s="74" customFormat="1" ht="19.5" customHeight="1" thickBot="1" x14ac:dyDescent="0.3">
      <c r="A2263" s="490" t="s">
        <v>42</v>
      </c>
      <c r="B2263" s="491"/>
      <c r="C2263" s="491"/>
      <c r="D2263" s="491"/>
      <c r="E2263" s="491"/>
      <c r="F2263" s="491"/>
      <c r="G2263" s="491"/>
      <c r="H2263" s="491"/>
      <c r="I2263" s="491"/>
      <c r="J2263" s="491"/>
      <c r="K2263" s="492"/>
      <c r="L2263" s="226">
        <v>0</v>
      </c>
      <c r="M2263" s="96"/>
      <c r="P2263" s="97"/>
    </row>
    <row r="2264" spans="1:16" s="74" customFormat="1" ht="19.5" customHeight="1" x14ac:dyDescent="0.25">
      <c r="A2264" s="69"/>
      <c r="B2264" s="99"/>
      <c r="C2264" s="100"/>
      <c r="D2264" s="142"/>
      <c r="E2264" s="102"/>
      <c r="F2264" s="103"/>
      <c r="G2264" s="143"/>
      <c r="H2264" s="96"/>
      <c r="I2264" s="105"/>
      <c r="J2264" s="105"/>
      <c r="K2264" s="108"/>
      <c r="L2264" s="228"/>
      <c r="M2264" s="103"/>
    </row>
    <row r="2265" spans="1:16" s="74" customFormat="1" ht="19.5" customHeight="1" thickBot="1" x14ac:dyDescent="0.3">
      <c r="A2265" s="490" t="s">
        <v>30</v>
      </c>
      <c r="B2265" s="491"/>
      <c r="C2265" s="491"/>
      <c r="D2265" s="491"/>
      <c r="E2265" s="491"/>
      <c r="F2265" s="491"/>
      <c r="G2265" s="491"/>
      <c r="H2265" s="491"/>
      <c r="I2265" s="491"/>
      <c r="J2265" s="491"/>
      <c r="K2265" s="492"/>
      <c r="L2265" s="226">
        <v>0</v>
      </c>
      <c r="M2265" s="96"/>
    </row>
    <row r="2266" spans="1:16" s="82" customFormat="1" ht="19.5" customHeight="1" x14ac:dyDescent="0.25">
      <c r="A2266" s="146"/>
      <c r="B2266" s="99"/>
      <c r="C2266" s="100"/>
      <c r="D2266" s="142"/>
      <c r="E2266" s="102"/>
      <c r="F2266" s="103"/>
      <c r="G2266" s="143"/>
      <c r="H2266" s="96"/>
      <c r="I2266" s="105"/>
      <c r="J2266" s="105"/>
      <c r="K2266" s="108"/>
      <c r="L2266" s="247"/>
      <c r="M2266" s="103"/>
    </row>
    <row r="2267" spans="1:16" s="82" customFormat="1" ht="19.5" customHeight="1" thickBot="1" x14ac:dyDescent="0.3">
      <c r="A2267" s="490" t="s">
        <v>31</v>
      </c>
      <c r="B2267" s="491"/>
      <c r="C2267" s="491"/>
      <c r="D2267" s="491"/>
      <c r="E2267" s="491"/>
      <c r="F2267" s="491"/>
      <c r="G2267" s="491"/>
      <c r="H2267" s="491"/>
      <c r="I2267" s="491"/>
      <c r="J2267" s="491"/>
      <c r="K2267" s="492"/>
      <c r="L2267" s="226">
        <f>L2268</f>
        <v>0</v>
      </c>
      <c r="M2267" s="96"/>
    </row>
    <row r="2268" spans="1:16" s="82" customFormat="1" ht="19.5" customHeight="1" x14ac:dyDescent="0.25">
      <c r="A2268" s="146"/>
      <c r="B2268" s="99"/>
      <c r="C2268" s="100"/>
      <c r="D2268" s="142"/>
      <c r="E2268" s="102"/>
      <c r="F2268" s="103"/>
      <c r="G2268" s="143"/>
      <c r="H2268" s="96"/>
      <c r="I2268" s="105"/>
      <c r="J2268" s="105"/>
      <c r="K2268" s="108"/>
      <c r="L2268" s="244"/>
      <c r="M2268" s="103"/>
    </row>
    <row r="2269" spans="1:16" s="82" customFormat="1" ht="19.5" customHeight="1" thickBot="1" x14ac:dyDescent="0.3">
      <c r="A2269" s="490" t="s">
        <v>32</v>
      </c>
      <c r="B2269" s="491"/>
      <c r="C2269" s="491"/>
      <c r="D2269" s="491"/>
      <c r="E2269" s="491"/>
      <c r="F2269" s="491"/>
      <c r="G2269" s="491"/>
      <c r="H2269" s="491"/>
      <c r="I2269" s="491"/>
      <c r="J2269" s="491"/>
      <c r="K2269" s="492"/>
      <c r="L2269" s="226">
        <f>L2270+L2271</f>
        <v>0</v>
      </c>
      <c r="M2269" s="96"/>
    </row>
    <row r="2270" spans="1:16" s="82" customFormat="1" ht="19.5" customHeight="1" x14ac:dyDescent="0.25">
      <c r="A2270" s="146"/>
      <c r="B2270" s="99"/>
      <c r="C2270" s="100"/>
      <c r="D2270" s="142"/>
      <c r="E2270" s="102"/>
      <c r="F2270" s="103"/>
      <c r="G2270" s="143"/>
      <c r="H2270" s="96"/>
      <c r="I2270" s="105"/>
      <c r="J2270" s="105"/>
      <c r="K2270" s="108"/>
      <c r="L2270" s="244"/>
      <c r="M2270" s="103"/>
    </row>
    <row r="2271" spans="1:16" s="82" customFormat="1" ht="19.5" customHeight="1" x14ac:dyDescent="0.25">
      <c r="A2271" s="146"/>
      <c r="B2271" s="99"/>
      <c r="C2271" s="100"/>
      <c r="D2271" s="142"/>
      <c r="E2271" s="102"/>
      <c r="F2271" s="103"/>
      <c r="G2271" s="143"/>
      <c r="H2271" s="96"/>
      <c r="I2271" s="105"/>
      <c r="J2271" s="105"/>
      <c r="K2271" s="108"/>
      <c r="L2271" s="244"/>
      <c r="M2271" s="103"/>
    </row>
    <row r="2272" spans="1:16" s="82" customFormat="1" ht="19.5" customHeight="1" thickBot="1" x14ac:dyDescent="0.3">
      <c r="A2272" s="116" t="s">
        <v>34</v>
      </c>
      <c r="B2272" s="113"/>
      <c r="C2272" s="114"/>
      <c r="D2272" s="115"/>
      <c r="E2272" s="116"/>
      <c r="F2272" s="117"/>
      <c r="G2272" s="118"/>
      <c r="H2272" s="117"/>
      <c r="I2272" s="119"/>
      <c r="J2272" s="119"/>
      <c r="K2272" s="119"/>
      <c r="L2272" s="229">
        <f>L2253+L2259+L2261+L2263+L2265+L2267+L2269</f>
        <v>0</v>
      </c>
      <c r="M2272" s="204"/>
    </row>
    <row r="2273" spans="1:16" ht="19.5" customHeight="1" x14ac:dyDescent="0.15">
      <c r="A2273" s="489"/>
      <c r="B2273" s="123"/>
      <c r="C2273" s="124"/>
      <c r="D2273" s="496"/>
      <c r="E2273" s="489"/>
      <c r="F2273" s="123"/>
      <c r="G2273" s="489"/>
      <c r="H2273" s="123"/>
      <c r="I2273" s="496"/>
      <c r="J2273" s="496"/>
      <c r="K2273" s="496"/>
      <c r="L2273" s="230"/>
      <c r="M2273" s="205"/>
    </row>
    <row r="2274" spans="1:16" ht="19.5" customHeight="1" x14ac:dyDescent="0.15">
      <c r="A2274" s="496" t="s">
        <v>18</v>
      </c>
      <c r="B2274" s="496"/>
      <c r="C2274" s="496"/>
      <c r="D2274" s="496"/>
      <c r="E2274" s="496"/>
      <c r="F2274" s="496"/>
      <c r="G2274" s="498" t="s">
        <v>19</v>
      </c>
      <c r="H2274" s="498"/>
      <c r="I2274" s="128"/>
      <c r="J2274" s="128"/>
      <c r="K2274" s="128"/>
      <c r="L2274" s="497" t="s">
        <v>20</v>
      </c>
      <c r="M2274" s="497"/>
    </row>
    <row r="2275" spans="1:16" ht="19.5" customHeight="1" x14ac:dyDescent="0.15">
      <c r="A2275" s="71"/>
      <c r="B2275" s="83"/>
      <c r="C2275" s="84"/>
      <c r="D2275" s="502"/>
      <c r="E2275" s="122"/>
      <c r="F2275" s="130"/>
      <c r="G2275" s="131"/>
      <c r="H2275" s="130"/>
      <c r="I2275" s="82"/>
      <c r="J2275" s="82"/>
      <c r="K2275" s="200"/>
      <c r="L2275" s="231"/>
      <c r="M2275" s="130"/>
    </row>
    <row r="2276" spans="1:16" s="88" customFormat="1" ht="19.5" customHeight="1" x14ac:dyDescent="0.25">
      <c r="A2276" s="496" t="s">
        <v>35</v>
      </c>
      <c r="B2276" s="496"/>
      <c r="C2276" s="496"/>
      <c r="D2276" s="496"/>
      <c r="E2276" s="496"/>
      <c r="F2276" s="496"/>
      <c r="G2276" s="502" t="s">
        <v>36</v>
      </c>
      <c r="H2276" s="502"/>
      <c r="I2276" s="502"/>
      <c r="J2276" s="502"/>
      <c r="K2276" s="82"/>
      <c r="L2276" s="502" t="s">
        <v>37</v>
      </c>
      <c r="M2276" s="502"/>
    </row>
    <row r="2277" spans="1:16" s="74" customFormat="1" ht="19.5" customHeight="1" x14ac:dyDescent="0.25">
      <c r="A2277" s="496" t="s">
        <v>38</v>
      </c>
      <c r="B2277" s="496"/>
      <c r="C2277" s="496"/>
      <c r="D2277" s="496"/>
      <c r="E2277" s="496"/>
      <c r="F2277" s="496"/>
      <c r="G2277" s="497" t="s">
        <v>39</v>
      </c>
      <c r="H2277" s="497"/>
      <c r="I2277" s="497"/>
      <c r="J2277" s="497"/>
      <c r="K2277" s="82"/>
      <c r="L2277" s="497" t="s">
        <v>40</v>
      </c>
      <c r="M2277" s="497"/>
    </row>
    <row r="2278" spans="1:16" s="93" customFormat="1" ht="19.5" customHeight="1" x14ac:dyDescent="0.15">
      <c r="A2278" s="489" t="s">
        <v>14</v>
      </c>
      <c r="B2278" s="489"/>
      <c r="C2278" s="489"/>
      <c r="D2278" s="489"/>
      <c r="E2278" s="489"/>
      <c r="F2278" s="194"/>
      <c r="G2278" s="196"/>
      <c r="H2278" s="291"/>
      <c r="I2278" s="196"/>
      <c r="J2278" s="196"/>
      <c r="K2278" s="198"/>
      <c r="L2278" s="196"/>
      <c r="M2278" s="215"/>
    </row>
    <row r="2279" spans="1:16" s="74" customFormat="1" ht="19.5" customHeight="1" x14ac:dyDescent="0.15">
      <c r="A2279" s="254" t="s">
        <v>213</v>
      </c>
      <c r="B2279" s="254"/>
      <c r="C2279" s="255"/>
      <c r="D2279" s="256"/>
      <c r="E2279" s="218" t="s">
        <v>281</v>
      </c>
      <c r="F2279" s="254"/>
      <c r="G2279" s="256" t="s">
        <v>50</v>
      </c>
      <c r="H2279" s="295"/>
      <c r="I2279" s="248" t="s">
        <v>216</v>
      </c>
      <c r="J2279" s="254"/>
      <c r="K2279" s="249"/>
      <c r="L2279" s="260"/>
      <c r="M2279" s="301" t="s">
        <v>143</v>
      </c>
      <c r="P2279" s="97"/>
    </row>
    <row r="2280" spans="1:16" s="74" customFormat="1" ht="19.5" customHeight="1" x14ac:dyDescent="0.15">
      <c r="A2280" s="193"/>
      <c r="B2280" s="194"/>
      <c r="C2280" s="195"/>
      <c r="D2280" s="196"/>
      <c r="E2280" s="197"/>
      <c r="F2280" s="197"/>
      <c r="G2280" s="196"/>
      <c r="H2280" s="283"/>
      <c r="I2280" s="197"/>
      <c r="J2280" s="197"/>
      <c r="K2280" s="198"/>
      <c r="L2280" s="197"/>
      <c r="M2280" s="215"/>
      <c r="P2280" s="97"/>
    </row>
    <row r="2281" spans="1:16" s="74" customFormat="1" ht="19.5" customHeight="1" thickBot="1" x14ac:dyDescent="0.3">
      <c r="A2281" s="33" t="s">
        <v>2</v>
      </c>
      <c r="B2281" s="9" t="s">
        <v>3</v>
      </c>
      <c r="C2281" s="85" t="s">
        <v>4</v>
      </c>
      <c r="D2281" s="9" t="s">
        <v>5</v>
      </c>
      <c r="E2281" s="9" t="s">
        <v>6</v>
      </c>
      <c r="F2281" s="9" t="s">
        <v>7</v>
      </c>
      <c r="G2281" s="9" t="s">
        <v>8</v>
      </c>
      <c r="H2281" s="9" t="s">
        <v>9</v>
      </c>
      <c r="I2281" s="9" t="s">
        <v>22</v>
      </c>
      <c r="J2281" s="9" t="s">
        <v>10</v>
      </c>
      <c r="K2281" s="9" t="s">
        <v>11</v>
      </c>
      <c r="L2281" s="222" t="s">
        <v>12</v>
      </c>
      <c r="M2281" s="9" t="s">
        <v>13</v>
      </c>
      <c r="P2281" s="97"/>
    </row>
    <row r="2282" spans="1:16" s="93" customFormat="1" ht="19.5" customHeight="1" x14ac:dyDescent="0.25">
      <c r="A2282" s="490" t="s">
        <v>23</v>
      </c>
      <c r="B2282" s="491"/>
      <c r="C2282" s="491"/>
      <c r="D2282" s="491"/>
      <c r="E2282" s="491"/>
      <c r="F2282" s="491"/>
      <c r="G2282" s="491"/>
      <c r="H2282" s="491"/>
      <c r="I2282" s="491"/>
      <c r="J2282" s="491"/>
      <c r="K2282" s="492"/>
      <c r="L2282" s="243">
        <f>SUM(L2283:L2283)</f>
        <v>0</v>
      </c>
      <c r="M2282" s="89"/>
      <c r="P2282" s="261"/>
    </row>
    <row r="2283" spans="1:16" s="93" customFormat="1" ht="19.5" customHeight="1" x14ac:dyDescent="0.25">
      <c r="A2283" s="157"/>
      <c r="B2283" s="69"/>
      <c r="C2283" s="69"/>
      <c r="D2283" s="69"/>
      <c r="E2283" s="69"/>
      <c r="F2283" s="69"/>
      <c r="G2283" s="69"/>
      <c r="H2283" s="69"/>
      <c r="I2283" s="90"/>
      <c r="J2283" s="90"/>
      <c r="K2283" s="69"/>
      <c r="L2283" s="225"/>
      <c r="M2283" s="69"/>
      <c r="P2283" s="261"/>
    </row>
    <row r="2284" spans="1:16" s="74" customFormat="1" ht="19.5" customHeight="1" thickBot="1" x14ac:dyDescent="0.3">
      <c r="A2284" s="493" t="s">
        <v>640</v>
      </c>
      <c r="B2284" s="494"/>
      <c r="C2284" s="494"/>
      <c r="D2284" s="494"/>
      <c r="E2284" s="494"/>
      <c r="F2284" s="494"/>
      <c r="G2284" s="494"/>
      <c r="H2284" s="494"/>
      <c r="I2284" s="494"/>
      <c r="J2284" s="494"/>
      <c r="K2284" s="495"/>
      <c r="L2284" s="314">
        <f>L2285</f>
        <v>0</v>
      </c>
      <c r="M2284" s="96"/>
      <c r="P2284" s="97"/>
    </row>
    <row r="2285" spans="1:16" s="74" customFormat="1" ht="19.5" customHeight="1" x14ac:dyDescent="0.25">
      <c r="A2285" s="69"/>
      <c r="B2285" s="99"/>
      <c r="C2285" s="100"/>
      <c r="D2285" s="142"/>
      <c r="E2285" s="102"/>
      <c r="F2285" s="103"/>
      <c r="G2285" s="439"/>
      <c r="H2285" s="96"/>
      <c r="I2285" s="105"/>
      <c r="J2285" s="105"/>
      <c r="K2285" s="108"/>
      <c r="L2285" s="228"/>
      <c r="M2285" s="103"/>
      <c r="P2285" s="97"/>
    </row>
    <row r="2286" spans="1:16" s="74" customFormat="1" ht="19.5" customHeight="1" x14ac:dyDescent="0.25">
      <c r="A2286" s="505" t="s">
        <v>29</v>
      </c>
      <c r="B2286" s="503"/>
      <c r="C2286" s="503"/>
      <c r="D2286" s="503"/>
      <c r="E2286" s="503"/>
      <c r="F2286" s="503"/>
      <c r="G2286" s="503"/>
      <c r="H2286" s="503"/>
      <c r="I2286" s="503"/>
      <c r="J2286" s="503"/>
      <c r="K2286" s="504"/>
      <c r="L2286" s="334">
        <f>SUM(L2287:L2289)</f>
        <v>0</v>
      </c>
      <c r="M2286" s="96"/>
      <c r="P2286" s="97"/>
    </row>
    <row r="2287" spans="1:16" s="74" customFormat="1" ht="19.5" customHeight="1" x14ac:dyDescent="0.25">
      <c r="A2287" s="69"/>
      <c r="B2287" s="99"/>
      <c r="C2287" s="100"/>
      <c r="D2287" s="152"/>
      <c r="E2287" s="108"/>
      <c r="F2287" s="103"/>
      <c r="G2287" s="144"/>
      <c r="H2287" s="103"/>
      <c r="I2287" s="145"/>
      <c r="J2287" s="145"/>
      <c r="K2287" s="108"/>
      <c r="L2287" s="247"/>
      <c r="M2287" s="103"/>
      <c r="P2287" s="97"/>
    </row>
    <row r="2288" spans="1:16" s="74" customFormat="1" ht="19.5" customHeight="1" x14ac:dyDescent="0.25">
      <c r="A2288" s="69"/>
      <c r="B2288" s="99"/>
      <c r="C2288" s="100"/>
      <c r="D2288" s="152"/>
      <c r="E2288" s="108"/>
      <c r="F2288" s="103"/>
      <c r="G2288" s="144"/>
      <c r="H2288" s="103"/>
      <c r="I2288" s="145"/>
      <c r="J2288" s="145"/>
      <c r="K2288" s="108"/>
      <c r="L2288" s="228"/>
      <c r="M2288" s="96"/>
      <c r="P2288" s="97"/>
    </row>
    <row r="2289" spans="1:16" s="74" customFormat="1" ht="19.5" customHeight="1" x14ac:dyDescent="0.25">
      <c r="A2289" s="69"/>
      <c r="B2289" s="99"/>
      <c r="C2289" s="100"/>
      <c r="D2289" s="152"/>
      <c r="E2289" s="108"/>
      <c r="F2289" s="103"/>
      <c r="G2289" s="144"/>
      <c r="H2289" s="103"/>
      <c r="I2289" s="145"/>
      <c r="J2289" s="145"/>
      <c r="K2289" s="108"/>
      <c r="L2289" s="228"/>
      <c r="M2289" s="96"/>
      <c r="P2289" s="97"/>
    </row>
    <row r="2290" spans="1:16" s="74" customFormat="1" ht="19.5" customHeight="1" thickBot="1" x14ac:dyDescent="0.3">
      <c r="A2290" s="493"/>
      <c r="B2290" s="494"/>
      <c r="C2290" s="494"/>
      <c r="D2290" s="494"/>
      <c r="E2290" s="494"/>
      <c r="F2290" s="494"/>
      <c r="G2290" s="494"/>
      <c r="H2290" s="494"/>
      <c r="I2290" s="494"/>
      <c r="J2290" s="494"/>
      <c r="K2290" s="495"/>
      <c r="L2290" s="226">
        <v>0</v>
      </c>
      <c r="M2290" s="96"/>
      <c r="O2290" s="82"/>
      <c r="P2290" s="97"/>
    </row>
    <row r="2291" spans="1:16" s="74" customFormat="1" ht="19.5" customHeight="1" x14ac:dyDescent="0.25">
      <c r="A2291" s="69"/>
      <c r="B2291" s="99"/>
      <c r="C2291" s="100"/>
      <c r="D2291" s="142"/>
      <c r="E2291" s="102"/>
      <c r="F2291" s="103"/>
      <c r="G2291" s="143"/>
      <c r="H2291" s="96"/>
      <c r="I2291" s="105"/>
      <c r="J2291" s="105"/>
      <c r="K2291" s="108"/>
      <c r="L2291" s="228"/>
      <c r="M2291" s="103"/>
    </row>
    <row r="2292" spans="1:16" s="74" customFormat="1" ht="19.5" customHeight="1" thickBot="1" x14ac:dyDescent="0.3">
      <c r="A2292" s="490"/>
      <c r="B2292" s="491"/>
      <c r="C2292" s="491"/>
      <c r="D2292" s="491"/>
      <c r="E2292" s="491"/>
      <c r="F2292" s="491"/>
      <c r="G2292" s="491"/>
      <c r="H2292" s="491"/>
      <c r="I2292" s="491"/>
      <c r="J2292" s="491"/>
      <c r="K2292" s="492"/>
      <c r="L2292" s="226">
        <v>0</v>
      </c>
      <c r="M2292" s="96"/>
    </row>
    <row r="2293" spans="1:16" s="82" customFormat="1" ht="19.5" customHeight="1" x14ac:dyDescent="0.25">
      <c r="A2293" s="146"/>
      <c r="B2293" s="99"/>
      <c r="C2293" s="100"/>
      <c r="D2293" s="142"/>
      <c r="E2293" s="102"/>
      <c r="F2293" s="103"/>
      <c r="G2293" s="143"/>
      <c r="H2293" s="96"/>
      <c r="I2293" s="105"/>
      <c r="J2293" s="105"/>
      <c r="K2293" s="108"/>
      <c r="L2293" s="247"/>
      <c r="M2293" s="103"/>
    </row>
    <row r="2294" spans="1:16" s="82" customFormat="1" ht="19.5" customHeight="1" thickBot="1" x14ac:dyDescent="0.3">
      <c r="A2294" s="490"/>
      <c r="B2294" s="491"/>
      <c r="C2294" s="491"/>
      <c r="D2294" s="491"/>
      <c r="E2294" s="491"/>
      <c r="F2294" s="491"/>
      <c r="G2294" s="491"/>
      <c r="H2294" s="491"/>
      <c r="I2294" s="491"/>
      <c r="J2294" s="491"/>
      <c r="K2294" s="492"/>
      <c r="L2294" s="226">
        <f>L2295</f>
        <v>0</v>
      </c>
      <c r="M2294" s="96"/>
    </row>
    <row r="2295" spans="1:16" s="82" customFormat="1" ht="19.5" customHeight="1" x14ac:dyDescent="0.25">
      <c r="A2295" s="146"/>
      <c r="B2295" s="99"/>
      <c r="C2295" s="100"/>
      <c r="D2295" s="142"/>
      <c r="E2295" s="102"/>
      <c r="F2295" s="103"/>
      <c r="G2295" s="143"/>
      <c r="H2295" s="96"/>
      <c r="I2295" s="105"/>
      <c r="J2295" s="105"/>
      <c r="K2295" s="108"/>
      <c r="L2295" s="244"/>
      <c r="M2295" s="103"/>
    </row>
    <row r="2296" spans="1:16" s="82" customFormat="1" ht="19.5" customHeight="1" thickBot="1" x14ac:dyDescent="0.3">
      <c r="A2296" s="490"/>
      <c r="B2296" s="491"/>
      <c r="C2296" s="491"/>
      <c r="D2296" s="491"/>
      <c r="E2296" s="491"/>
      <c r="F2296" s="491"/>
      <c r="G2296" s="491"/>
      <c r="H2296" s="491"/>
      <c r="I2296" s="491"/>
      <c r="J2296" s="491"/>
      <c r="K2296" s="492"/>
      <c r="L2296" s="226">
        <f>L2297+L2298</f>
        <v>0</v>
      </c>
      <c r="M2296" s="96"/>
    </row>
    <row r="2297" spans="1:16" s="82" customFormat="1" ht="19.5" customHeight="1" x14ac:dyDescent="0.25">
      <c r="A2297" s="146"/>
      <c r="B2297" s="99"/>
      <c r="C2297" s="100"/>
      <c r="D2297" s="142"/>
      <c r="E2297" s="102"/>
      <c r="F2297" s="103"/>
      <c r="G2297" s="143"/>
      <c r="H2297" s="96"/>
      <c r="I2297" s="105"/>
      <c r="J2297" s="105"/>
      <c r="K2297" s="108"/>
      <c r="L2297" s="244"/>
      <c r="M2297" s="103"/>
    </row>
    <row r="2298" spans="1:16" s="82" customFormat="1" ht="19.5" customHeight="1" x14ac:dyDescent="0.25">
      <c r="A2298" s="146"/>
      <c r="B2298" s="99"/>
      <c r="C2298" s="100"/>
      <c r="D2298" s="142"/>
      <c r="E2298" s="102"/>
      <c r="F2298" s="103"/>
      <c r="G2298" s="143"/>
      <c r="H2298" s="96"/>
      <c r="I2298" s="105"/>
      <c r="J2298" s="105"/>
      <c r="K2298" s="108"/>
      <c r="L2298" s="244"/>
      <c r="M2298" s="103"/>
    </row>
    <row r="2299" spans="1:16" s="82" customFormat="1" ht="19.5" customHeight="1" thickBot="1" x14ac:dyDescent="0.3">
      <c r="A2299" s="116" t="s">
        <v>34</v>
      </c>
      <c r="B2299" s="113"/>
      <c r="C2299" s="114"/>
      <c r="D2299" s="115"/>
      <c r="E2299" s="116"/>
      <c r="F2299" s="117"/>
      <c r="G2299" s="118"/>
      <c r="H2299" s="117"/>
      <c r="I2299" s="119"/>
      <c r="J2299" s="119"/>
      <c r="K2299" s="119"/>
      <c r="L2299" s="229">
        <f>L2282+L2284+L2286+L2290+L2292+L2294+L2296</f>
        <v>0</v>
      </c>
      <c r="M2299" s="204"/>
    </row>
    <row r="2300" spans="1:16" ht="19.5" customHeight="1" x14ac:dyDescent="0.15">
      <c r="A2300" s="489"/>
      <c r="B2300" s="123"/>
      <c r="C2300" s="124"/>
      <c r="D2300" s="496"/>
      <c r="E2300" s="489"/>
      <c r="F2300" s="123"/>
      <c r="G2300" s="489"/>
      <c r="H2300" s="123"/>
      <c r="I2300" s="496"/>
      <c r="J2300" s="496"/>
      <c r="K2300" s="496"/>
      <c r="L2300" s="230"/>
      <c r="M2300" s="205"/>
    </row>
    <row r="2301" spans="1:16" ht="19.5" customHeight="1" x14ac:dyDescent="0.15">
      <c r="A2301" s="496" t="s">
        <v>18</v>
      </c>
      <c r="B2301" s="496"/>
      <c r="C2301" s="496"/>
      <c r="D2301" s="496"/>
      <c r="E2301" s="496"/>
      <c r="F2301" s="496"/>
      <c r="G2301" s="498" t="s">
        <v>19</v>
      </c>
      <c r="H2301" s="498"/>
      <c r="I2301" s="128"/>
      <c r="J2301" s="128"/>
      <c r="K2301" s="128"/>
      <c r="L2301" s="497" t="s">
        <v>20</v>
      </c>
      <c r="M2301" s="497"/>
    </row>
    <row r="2302" spans="1:16" ht="19.5" customHeight="1" x14ac:dyDescent="0.15">
      <c r="A2302" s="71"/>
      <c r="B2302" s="83"/>
      <c r="C2302" s="84"/>
      <c r="D2302" s="502"/>
      <c r="E2302" s="122"/>
      <c r="F2302" s="130"/>
      <c r="G2302" s="131"/>
      <c r="H2302" s="130"/>
      <c r="I2302" s="82"/>
      <c r="J2302" s="82"/>
      <c r="K2302" s="200"/>
      <c r="L2302" s="231"/>
      <c r="M2302" s="130"/>
    </row>
    <row r="2303" spans="1:16" ht="19.5" customHeight="1" x14ac:dyDescent="0.15">
      <c r="A2303" s="496" t="s">
        <v>35</v>
      </c>
      <c r="B2303" s="496"/>
      <c r="C2303" s="496"/>
      <c r="D2303" s="496"/>
      <c r="E2303" s="496"/>
      <c r="F2303" s="496"/>
      <c r="G2303" s="502" t="s">
        <v>36</v>
      </c>
      <c r="H2303" s="502"/>
      <c r="I2303" s="502"/>
      <c r="J2303" s="502"/>
      <c r="K2303" s="82"/>
      <c r="L2303" s="502" t="s">
        <v>37</v>
      </c>
      <c r="M2303" s="502"/>
    </row>
    <row r="2304" spans="1:16" ht="19.5" customHeight="1" x14ac:dyDescent="0.15">
      <c r="A2304" s="496" t="s">
        <v>38</v>
      </c>
      <c r="B2304" s="496"/>
      <c r="C2304" s="496"/>
      <c r="D2304" s="496"/>
      <c r="E2304" s="496"/>
      <c r="F2304" s="496"/>
      <c r="G2304" s="497" t="s">
        <v>39</v>
      </c>
      <c r="H2304" s="497"/>
      <c r="I2304" s="497"/>
      <c r="J2304" s="497"/>
      <c r="K2304" s="82"/>
      <c r="L2304" s="497" t="s">
        <v>40</v>
      </c>
      <c r="M2304" s="497"/>
    </row>
    <row r="2305" spans="1:16" ht="19.5" customHeight="1" x14ac:dyDescent="0.15"/>
    <row r="2306" spans="1:16" s="93" customFormat="1" ht="19.5" customHeight="1" x14ac:dyDescent="0.15">
      <c r="A2306" s="489" t="s">
        <v>14</v>
      </c>
      <c r="B2306" s="489"/>
      <c r="C2306" s="489"/>
      <c r="D2306" s="489"/>
      <c r="E2306" s="489"/>
      <c r="F2306" s="194"/>
      <c r="G2306" s="196"/>
      <c r="H2306" s="291"/>
      <c r="I2306" s="196"/>
      <c r="J2306" s="196"/>
      <c r="K2306" s="198"/>
      <c r="L2306" s="196"/>
      <c r="M2306" s="215"/>
    </row>
    <row r="2307" spans="1:16" s="74" customFormat="1" ht="19.5" customHeight="1" x14ac:dyDescent="0.15">
      <c r="A2307" s="254" t="s">
        <v>213</v>
      </c>
      <c r="B2307" s="254"/>
      <c r="C2307" s="255"/>
      <c r="D2307" s="256"/>
      <c r="E2307" s="218" t="s">
        <v>651</v>
      </c>
      <c r="F2307" s="254"/>
      <c r="G2307" s="256" t="s">
        <v>50</v>
      </c>
      <c r="H2307" s="295"/>
      <c r="I2307" s="248" t="s">
        <v>216</v>
      </c>
      <c r="J2307" s="254"/>
      <c r="K2307" s="249"/>
      <c r="L2307" s="260"/>
      <c r="M2307" s="301" t="s">
        <v>143</v>
      </c>
      <c r="P2307" s="97"/>
    </row>
    <row r="2308" spans="1:16" s="74" customFormat="1" ht="19.5" customHeight="1" x14ac:dyDescent="0.15">
      <c r="A2308" s="193"/>
      <c r="B2308" s="194"/>
      <c r="C2308" s="195"/>
      <c r="D2308" s="196"/>
      <c r="E2308" s="197"/>
      <c r="F2308" s="197"/>
      <c r="G2308" s="196"/>
      <c r="H2308" s="283"/>
      <c r="I2308" s="197"/>
      <c r="J2308" s="197"/>
      <c r="K2308" s="198"/>
      <c r="L2308" s="197"/>
      <c r="M2308" s="215"/>
      <c r="P2308" s="97"/>
    </row>
    <row r="2309" spans="1:16" s="74" customFormat="1" ht="19.5" customHeight="1" thickBot="1" x14ac:dyDescent="0.3">
      <c r="A2309" s="33" t="s">
        <v>2</v>
      </c>
      <c r="B2309" s="9" t="s">
        <v>3</v>
      </c>
      <c r="C2309" s="85" t="s">
        <v>4</v>
      </c>
      <c r="D2309" s="9" t="s">
        <v>5</v>
      </c>
      <c r="E2309" s="9" t="s">
        <v>6</v>
      </c>
      <c r="F2309" s="9" t="s">
        <v>7</v>
      </c>
      <c r="G2309" s="9" t="s">
        <v>8</v>
      </c>
      <c r="H2309" s="9" t="s">
        <v>9</v>
      </c>
      <c r="I2309" s="9" t="s">
        <v>22</v>
      </c>
      <c r="J2309" s="9" t="s">
        <v>10</v>
      </c>
      <c r="K2309" s="9" t="s">
        <v>11</v>
      </c>
      <c r="L2309" s="222" t="s">
        <v>12</v>
      </c>
      <c r="M2309" s="9" t="s">
        <v>13</v>
      </c>
      <c r="P2309" s="97"/>
    </row>
    <row r="2310" spans="1:16" s="93" customFormat="1" ht="19.5" customHeight="1" x14ac:dyDescent="0.25">
      <c r="A2310" s="490" t="s">
        <v>640</v>
      </c>
      <c r="B2310" s="491"/>
      <c r="C2310" s="491"/>
      <c r="D2310" s="491"/>
      <c r="E2310" s="491"/>
      <c r="F2310" s="491"/>
      <c r="G2310" s="491"/>
      <c r="H2310" s="491"/>
      <c r="I2310" s="491"/>
      <c r="J2310" s="491"/>
      <c r="K2310" s="492"/>
      <c r="L2310" s="313">
        <f>SUM(L2311:L2311)</f>
        <v>0</v>
      </c>
      <c r="M2310" s="89"/>
      <c r="P2310" s="261"/>
    </row>
    <row r="2311" spans="1:16" s="93" customFormat="1" ht="19.5" customHeight="1" x14ac:dyDescent="0.25">
      <c r="A2311" s="157"/>
      <c r="B2311" s="69"/>
      <c r="C2311" s="69"/>
      <c r="D2311" s="69"/>
      <c r="E2311" s="69"/>
      <c r="F2311" s="69"/>
      <c r="G2311" s="69"/>
      <c r="H2311" s="69"/>
      <c r="I2311" s="90"/>
      <c r="J2311" s="90"/>
      <c r="K2311" s="69"/>
      <c r="L2311" s="225"/>
      <c r="M2311" s="69"/>
      <c r="P2311" s="261"/>
    </row>
    <row r="2312" spans="1:16" s="74" customFormat="1" ht="19.5" customHeight="1" x14ac:dyDescent="0.25">
      <c r="A2312" s="499" t="s">
        <v>33</v>
      </c>
      <c r="B2312" s="500"/>
      <c r="C2312" s="500"/>
      <c r="D2312" s="500"/>
      <c r="E2312" s="500"/>
      <c r="F2312" s="500"/>
      <c r="G2312" s="500"/>
      <c r="H2312" s="500"/>
      <c r="I2312" s="500"/>
      <c r="J2312" s="500"/>
      <c r="K2312" s="501"/>
      <c r="L2312" s="303">
        <f>SUM(L2313:L2317)</f>
        <v>0</v>
      </c>
      <c r="M2312" s="89"/>
      <c r="P2312" s="97"/>
    </row>
    <row r="2313" spans="1:16" ht="19.5" customHeight="1" x14ac:dyDescent="0.15">
      <c r="A2313" s="372"/>
      <c r="B2313" s="373"/>
      <c r="C2313" s="373"/>
      <c r="D2313" s="373"/>
      <c r="E2313" s="373"/>
      <c r="F2313" s="373"/>
      <c r="G2313" s="374"/>
      <c r="H2313" s="374"/>
      <c r="I2313" s="443"/>
      <c r="J2313" s="443"/>
      <c r="K2313" s="373"/>
      <c r="L2313" s="444"/>
      <c r="M2313" s="374"/>
    </row>
    <row r="2314" spans="1:16" ht="19.5" customHeight="1" x14ac:dyDescent="0.15">
      <c r="A2314" s="372"/>
      <c r="B2314" s="373"/>
      <c r="C2314" s="373"/>
      <c r="D2314" s="373"/>
      <c r="E2314" s="373"/>
      <c r="F2314" s="373"/>
      <c r="G2314" s="373"/>
      <c r="H2314" s="374"/>
      <c r="I2314" s="373"/>
      <c r="J2314" s="373"/>
      <c r="K2314" s="373"/>
      <c r="L2314" s="373"/>
      <c r="M2314" s="374"/>
    </row>
    <row r="2315" spans="1:16" ht="19.5" customHeight="1" x14ac:dyDescent="0.15">
      <c r="A2315" s="372"/>
      <c r="B2315" s="373"/>
      <c r="C2315" s="373"/>
      <c r="D2315" s="373"/>
      <c r="E2315" s="373"/>
      <c r="F2315" s="373"/>
      <c r="G2315" s="373"/>
      <c r="H2315" s="374"/>
      <c r="I2315" s="373"/>
      <c r="J2315" s="373"/>
      <c r="K2315" s="373"/>
      <c r="L2315" s="373"/>
      <c r="M2315" s="374"/>
    </row>
    <row r="2316" spans="1:16" ht="19.5" customHeight="1" x14ac:dyDescent="0.15">
      <c r="A2316" s="372"/>
      <c r="B2316" s="373"/>
      <c r="C2316" s="373"/>
      <c r="D2316" s="373"/>
      <c r="E2316" s="373"/>
      <c r="F2316" s="373"/>
      <c r="G2316" s="373"/>
      <c r="H2316" s="374"/>
      <c r="I2316" s="373"/>
      <c r="J2316" s="373"/>
      <c r="K2316" s="373"/>
      <c r="L2316" s="373"/>
      <c r="M2316" s="374"/>
    </row>
    <row r="2317" spans="1:16" s="74" customFormat="1" ht="19.5" customHeight="1" x14ac:dyDescent="0.25">
      <c r="A2317" s="506"/>
      <c r="B2317" s="367"/>
      <c r="C2317" s="354"/>
      <c r="D2317" s="368"/>
      <c r="E2317" s="369"/>
      <c r="F2317" s="96"/>
      <c r="G2317" s="370"/>
      <c r="H2317" s="96"/>
      <c r="I2317" s="105"/>
      <c r="J2317" s="105"/>
      <c r="K2317" s="369"/>
      <c r="L2317" s="371"/>
      <c r="M2317" s="96"/>
      <c r="P2317" s="97"/>
    </row>
    <row r="2318" spans="1:16" s="74" customFormat="1" ht="19.5" customHeight="1" thickBot="1" x14ac:dyDescent="0.3">
      <c r="A2318" s="493"/>
      <c r="B2318" s="494"/>
      <c r="C2318" s="494"/>
      <c r="D2318" s="494"/>
      <c r="E2318" s="494"/>
      <c r="F2318" s="494"/>
      <c r="G2318" s="494"/>
      <c r="H2318" s="494"/>
      <c r="I2318" s="494"/>
      <c r="J2318" s="494"/>
      <c r="K2318" s="495"/>
      <c r="L2318" s="226">
        <f>L2319</f>
        <v>0</v>
      </c>
      <c r="M2318" s="96"/>
      <c r="P2318" s="97"/>
    </row>
    <row r="2319" spans="1:16" s="74" customFormat="1" ht="19.5" customHeight="1" x14ac:dyDescent="0.25">
      <c r="A2319" s="69"/>
      <c r="B2319" s="99"/>
      <c r="C2319" s="100"/>
      <c r="D2319" s="142"/>
      <c r="E2319" s="102"/>
      <c r="F2319" s="103"/>
      <c r="G2319" s="143"/>
      <c r="H2319" s="96"/>
      <c r="I2319" s="105"/>
      <c r="J2319" s="105"/>
      <c r="K2319" s="108"/>
      <c r="L2319" s="228"/>
      <c r="M2319" s="103"/>
      <c r="P2319" s="97"/>
    </row>
    <row r="2320" spans="1:16" s="82" customFormat="1" ht="19.5" customHeight="1" thickBot="1" x14ac:dyDescent="0.3">
      <c r="A2320" s="116" t="s">
        <v>34</v>
      </c>
      <c r="B2320" s="113"/>
      <c r="C2320" s="114"/>
      <c r="D2320" s="115"/>
      <c r="E2320" s="116"/>
      <c r="F2320" s="117"/>
      <c r="G2320" s="118"/>
      <c r="H2320" s="117"/>
      <c r="I2320" s="119"/>
      <c r="J2320" s="119"/>
      <c r="K2320" s="119"/>
      <c r="L2320" s="229">
        <f>L2310+L2312+L2318</f>
        <v>0</v>
      </c>
      <c r="M2320" s="204"/>
    </row>
    <row r="2321" spans="1:13" ht="19.5" customHeight="1" x14ac:dyDescent="0.15">
      <c r="A2321" s="489"/>
      <c r="B2321" s="123"/>
      <c r="C2321" s="124"/>
      <c r="D2321" s="496"/>
      <c r="E2321" s="489"/>
      <c r="F2321" s="123"/>
      <c r="G2321" s="489"/>
      <c r="H2321" s="123"/>
      <c r="I2321" s="496"/>
      <c r="J2321" s="496"/>
      <c r="K2321" s="496"/>
      <c r="L2321" s="230"/>
      <c r="M2321" s="205"/>
    </row>
    <row r="2322" spans="1:13" ht="19.5" customHeight="1" x14ac:dyDescent="0.15">
      <c r="A2322" s="496" t="s">
        <v>18</v>
      </c>
      <c r="B2322" s="496"/>
      <c r="C2322" s="496"/>
      <c r="D2322" s="496"/>
      <c r="E2322" s="496"/>
      <c r="F2322" s="496"/>
      <c r="G2322" s="498" t="s">
        <v>19</v>
      </c>
      <c r="H2322" s="498"/>
      <c r="I2322" s="128"/>
      <c r="J2322" s="128"/>
      <c r="K2322" s="128"/>
      <c r="L2322" s="497" t="s">
        <v>20</v>
      </c>
      <c r="M2322" s="497"/>
    </row>
    <row r="2323" spans="1:13" ht="19.5" customHeight="1" x14ac:dyDescent="0.15">
      <c r="A2323" s="71"/>
      <c r="B2323" s="83"/>
      <c r="C2323" s="84"/>
      <c r="D2323" s="502"/>
      <c r="E2323" s="122"/>
      <c r="F2323" s="130"/>
      <c r="G2323" s="131"/>
      <c r="H2323" s="130"/>
      <c r="I2323" s="82"/>
      <c r="J2323" s="82"/>
      <c r="K2323" s="200"/>
      <c r="L2323" s="231"/>
      <c r="M2323" s="130"/>
    </row>
    <row r="2324" spans="1:13" ht="19.5" customHeight="1" x14ac:dyDescent="0.15">
      <c r="A2324" s="496" t="s">
        <v>35</v>
      </c>
      <c r="B2324" s="496"/>
      <c r="C2324" s="496"/>
      <c r="D2324" s="496"/>
      <c r="E2324" s="496"/>
      <c r="F2324" s="496"/>
      <c r="G2324" s="502" t="s">
        <v>36</v>
      </c>
      <c r="H2324" s="502"/>
      <c r="I2324" s="502"/>
      <c r="J2324" s="502"/>
      <c r="K2324" s="82"/>
      <c r="L2324" s="502" t="s">
        <v>37</v>
      </c>
      <c r="M2324" s="502"/>
    </row>
    <row r="2325" spans="1:13" ht="19.5" customHeight="1" x14ac:dyDescent="0.15">
      <c r="A2325" s="496" t="s">
        <v>38</v>
      </c>
      <c r="B2325" s="496"/>
      <c r="C2325" s="496"/>
      <c r="D2325" s="496"/>
      <c r="E2325" s="496"/>
      <c r="F2325" s="496"/>
      <c r="G2325" s="497" t="s">
        <v>39</v>
      </c>
      <c r="H2325" s="497"/>
      <c r="I2325" s="497"/>
      <c r="J2325" s="497"/>
      <c r="K2325" s="82"/>
      <c r="L2325" s="497" t="s">
        <v>40</v>
      </c>
      <c r="M2325" s="497"/>
    </row>
    <row r="2326" spans="1:13" ht="19.5" customHeight="1" x14ac:dyDescent="0.15"/>
    <row r="2327" spans="1:13" ht="19.5" customHeight="1" x14ac:dyDescent="0.15"/>
    <row r="2328" spans="1:13" ht="19.5" customHeight="1" x14ac:dyDescent="0.15">
      <c r="A2328" s="557" t="s">
        <v>14</v>
      </c>
      <c r="B2328" s="557"/>
      <c r="C2328" s="557"/>
      <c r="D2328" s="557"/>
      <c r="E2328" s="557"/>
      <c r="F2328" s="194"/>
      <c r="G2328" s="196"/>
      <c r="H2328" s="291"/>
      <c r="I2328" s="196"/>
      <c r="J2328" s="196"/>
      <c r="K2328" s="198"/>
      <c r="L2328" s="196"/>
      <c r="M2328" s="215"/>
    </row>
    <row r="2329" spans="1:13" ht="19.5" customHeight="1" x14ac:dyDescent="0.15">
      <c r="A2329" s="254" t="s">
        <v>1331</v>
      </c>
      <c r="B2329" s="254"/>
      <c r="C2329" s="255"/>
      <c r="D2329" s="256"/>
      <c r="E2329" s="589" t="s">
        <v>1335</v>
      </c>
      <c r="F2329" s="590"/>
      <c r="G2329" s="256" t="s">
        <v>1333</v>
      </c>
      <c r="H2329" s="295"/>
      <c r="I2329" s="248" t="s">
        <v>1343</v>
      </c>
      <c r="J2329" s="254"/>
      <c r="K2329" s="249"/>
      <c r="L2329" s="260"/>
      <c r="M2329" s="301" t="s">
        <v>1485</v>
      </c>
    </row>
    <row r="2330" spans="1:13" ht="19.5" customHeight="1" x14ac:dyDescent="0.15">
      <c r="A2330" s="193"/>
      <c r="B2330" s="194"/>
      <c r="C2330" s="195"/>
      <c r="D2330" s="196"/>
      <c r="E2330" s="197"/>
      <c r="F2330" s="197"/>
      <c r="G2330" s="196"/>
      <c r="H2330" s="283"/>
      <c r="I2330" s="197"/>
      <c r="J2330" s="197"/>
      <c r="K2330" s="198"/>
      <c r="L2330" s="197"/>
      <c r="M2330" s="215"/>
    </row>
    <row r="2331" spans="1:13" ht="19.5" customHeight="1" x14ac:dyDescent="0.15">
      <c r="A2331" s="33" t="s">
        <v>2</v>
      </c>
      <c r="B2331" s="9" t="s">
        <v>3</v>
      </c>
      <c r="C2331" s="85" t="s">
        <v>4</v>
      </c>
      <c r="D2331" s="9" t="s">
        <v>5</v>
      </c>
      <c r="E2331" s="9" t="s">
        <v>6</v>
      </c>
      <c r="F2331" s="9" t="s">
        <v>7</v>
      </c>
      <c r="G2331" s="9" t="s">
        <v>8</v>
      </c>
      <c r="H2331" s="9" t="s">
        <v>9</v>
      </c>
      <c r="I2331" s="9" t="s">
        <v>22</v>
      </c>
      <c r="J2331" s="9" t="s">
        <v>10</v>
      </c>
      <c r="K2331" s="9" t="s">
        <v>11</v>
      </c>
      <c r="L2331" s="222" t="s">
        <v>12</v>
      </c>
      <c r="M2331" s="9" t="s">
        <v>13</v>
      </c>
    </row>
    <row r="2332" spans="1:13" ht="19.5" hidden="1" customHeight="1" x14ac:dyDescent="0.15">
      <c r="A2332" s="551" t="s">
        <v>1252</v>
      </c>
      <c r="B2332" s="552"/>
      <c r="C2332" s="552"/>
      <c r="D2332" s="552"/>
      <c r="E2332" s="552"/>
      <c r="F2332" s="552"/>
      <c r="G2332" s="552"/>
      <c r="H2332" s="552"/>
      <c r="I2332" s="552"/>
      <c r="J2332" s="552"/>
      <c r="K2332" s="553"/>
      <c r="L2332" s="313">
        <f>SUM(L2333:L2335)</f>
        <v>1000.01</v>
      </c>
      <c r="M2332" s="89"/>
    </row>
    <row r="2333" spans="1:13" ht="19.5" hidden="1" customHeight="1" x14ac:dyDescent="0.15">
      <c r="A2333" s="157" t="s">
        <v>720</v>
      </c>
      <c r="B2333" s="69">
        <v>5</v>
      </c>
      <c r="C2333" s="69">
        <v>8</v>
      </c>
      <c r="D2333" s="69" t="s">
        <v>1345</v>
      </c>
      <c r="E2333" s="69"/>
      <c r="F2333" s="69" t="s">
        <v>1162</v>
      </c>
      <c r="G2333" s="69" t="s">
        <v>1346</v>
      </c>
      <c r="H2333" s="69" t="s">
        <v>1347</v>
      </c>
      <c r="I2333" s="90">
        <v>43578</v>
      </c>
      <c r="J2333" s="90">
        <v>43578</v>
      </c>
      <c r="K2333" s="69">
        <v>127</v>
      </c>
      <c r="L2333" s="225">
        <v>1000.01</v>
      </c>
      <c r="M2333" s="69" t="s">
        <v>1348</v>
      </c>
    </row>
    <row r="2334" spans="1:13" ht="19.5" hidden="1" customHeight="1" x14ac:dyDescent="0.15">
      <c r="A2334" s="157"/>
      <c r="B2334" s="69"/>
      <c r="C2334" s="69"/>
      <c r="D2334" s="69"/>
      <c r="E2334" s="69"/>
      <c r="F2334" s="69"/>
      <c r="G2334" s="69"/>
      <c r="H2334" s="69"/>
      <c r="I2334" s="90"/>
      <c r="J2334" s="90"/>
      <c r="K2334" s="69"/>
      <c r="L2334" s="225"/>
      <c r="M2334" s="69"/>
    </row>
    <row r="2335" spans="1:13" ht="19.5" hidden="1" customHeight="1" x14ac:dyDescent="0.15">
      <c r="A2335" s="157"/>
      <c r="B2335" s="69"/>
      <c r="C2335" s="69"/>
      <c r="D2335" s="69"/>
      <c r="E2335" s="69"/>
      <c r="F2335" s="69"/>
      <c r="G2335" s="69"/>
      <c r="H2335" s="69"/>
      <c r="I2335" s="90"/>
      <c r="J2335" s="90"/>
      <c r="K2335" s="69"/>
      <c r="L2335" s="225"/>
      <c r="M2335" s="69"/>
    </row>
    <row r="2336" spans="1:13" ht="19.5" customHeight="1" thickBot="1" x14ac:dyDescent="0.2">
      <c r="A2336" s="554" t="s">
        <v>640</v>
      </c>
      <c r="B2336" s="555"/>
      <c r="C2336" s="555"/>
      <c r="D2336" s="555"/>
      <c r="E2336" s="555"/>
      <c r="F2336" s="555"/>
      <c r="G2336" s="555"/>
      <c r="H2336" s="555"/>
      <c r="I2336" s="555"/>
      <c r="J2336" s="555"/>
      <c r="K2336" s="556"/>
      <c r="L2336" s="226">
        <f>SUM(L2337:L2339)</f>
        <v>10726</v>
      </c>
      <c r="M2336" s="96"/>
    </row>
    <row r="2337" spans="1:16" s="74" customFormat="1" ht="33.75" customHeight="1" x14ac:dyDescent="0.25">
      <c r="A2337" s="157" t="s">
        <v>1208</v>
      </c>
      <c r="B2337" s="69">
        <v>6</v>
      </c>
      <c r="C2337" s="69">
        <v>7</v>
      </c>
      <c r="D2337" s="69" t="s">
        <v>1598</v>
      </c>
      <c r="E2337" s="69"/>
      <c r="F2337" s="69" t="s">
        <v>680</v>
      </c>
      <c r="G2337" s="69" t="s">
        <v>1599</v>
      </c>
      <c r="H2337" s="69" t="s">
        <v>1600</v>
      </c>
      <c r="I2337" s="90">
        <v>43575</v>
      </c>
      <c r="J2337" s="90">
        <v>43575</v>
      </c>
      <c r="K2337" s="69" t="s">
        <v>1601</v>
      </c>
      <c r="L2337" s="225">
        <v>8004</v>
      </c>
      <c r="M2337" s="509" t="s">
        <v>1261</v>
      </c>
      <c r="N2337" s="510" t="s">
        <v>1682</v>
      </c>
      <c r="P2337" s="97"/>
    </row>
    <row r="2338" spans="1:16" s="74" customFormat="1" ht="19.5" customHeight="1" x14ac:dyDescent="0.25">
      <c r="A2338" s="157" t="s">
        <v>1208</v>
      </c>
      <c r="B2338" s="69">
        <v>6</v>
      </c>
      <c r="C2338" s="69">
        <v>11</v>
      </c>
      <c r="D2338" s="69" t="s">
        <v>1664</v>
      </c>
      <c r="E2338" s="69"/>
      <c r="F2338" s="69" t="s">
        <v>684</v>
      </c>
      <c r="G2338" s="69" t="s">
        <v>1633</v>
      </c>
      <c r="H2338" s="69" t="s">
        <v>1630</v>
      </c>
      <c r="I2338" s="90">
        <v>43626</v>
      </c>
      <c r="J2338" s="90">
        <v>43626</v>
      </c>
      <c r="K2338" s="69" t="s">
        <v>1634</v>
      </c>
      <c r="L2338" s="225">
        <v>2722</v>
      </c>
      <c r="M2338" s="69" t="s">
        <v>1261</v>
      </c>
      <c r="N2338" s="510" t="s">
        <v>1697</v>
      </c>
      <c r="P2338" s="97"/>
    </row>
    <row r="2339" spans="1:16" s="74" customFormat="1" ht="19.5" customHeight="1" x14ac:dyDescent="0.25">
      <c r="A2339" s="69"/>
      <c r="B2339" s="99"/>
      <c r="C2339" s="100"/>
      <c r="D2339" s="142"/>
      <c r="E2339" s="102"/>
      <c r="F2339" s="103"/>
      <c r="G2339" s="143"/>
      <c r="H2339" s="96"/>
      <c r="I2339" s="105"/>
      <c r="J2339" s="105"/>
      <c r="K2339" s="108"/>
      <c r="L2339" s="228"/>
      <c r="M2339" s="103"/>
      <c r="P2339" s="97"/>
    </row>
    <row r="2340" spans="1:16" ht="19.5" hidden="1" customHeight="1" thickBot="1" x14ac:dyDescent="0.2">
      <c r="A2340" s="551"/>
      <c r="B2340" s="552"/>
      <c r="C2340" s="552"/>
      <c r="D2340" s="552"/>
      <c r="E2340" s="552"/>
      <c r="F2340" s="552"/>
      <c r="G2340" s="552"/>
      <c r="H2340" s="552"/>
      <c r="I2340" s="552"/>
      <c r="J2340" s="552"/>
      <c r="K2340" s="553"/>
      <c r="L2340" s="226">
        <f>SUM(L2341)</f>
        <v>0</v>
      </c>
      <c r="M2340" s="96"/>
    </row>
    <row r="2341" spans="1:16" ht="19.5" hidden="1" customHeight="1" x14ac:dyDescent="0.15">
      <c r="A2341" s="69"/>
      <c r="B2341" s="99"/>
      <c r="C2341" s="100"/>
      <c r="D2341" s="142"/>
      <c r="E2341" s="102"/>
      <c r="F2341" s="103"/>
      <c r="G2341" s="143"/>
      <c r="H2341" s="96"/>
      <c r="I2341" s="105"/>
      <c r="J2341" s="105"/>
      <c r="K2341" s="108"/>
      <c r="L2341" s="228"/>
      <c r="M2341" s="103"/>
    </row>
    <row r="2342" spans="1:16" ht="19.5" hidden="1" customHeight="1" thickBot="1" x14ac:dyDescent="0.2">
      <c r="A2342" s="554"/>
      <c r="B2342" s="555"/>
      <c r="C2342" s="555"/>
      <c r="D2342" s="555"/>
      <c r="E2342" s="555"/>
      <c r="F2342" s="555"/>
      <c r="G2342" s="555"/>
      <c r="H2342" s="555"/>
      <c r="I2342" s="555"/>
      <c r="J2342" s="555"/>
      <c r="K2342" s="556"/>
      <c r="L2342" s="314">
        <f>SUM(L2343:L2345)</f>
        <v>0</v>
      </c>
      <c r="M2342" s="96"/>
    </row>
    <row r="2343" spans="1:16" ht="19.5" hidden="1" customHeight="1" x14ac:dyDescent="0.15">
      <c r="A2343" s="146"/>
      <c r="B2343" s="99"/>
      <c r="C2343" s="100"/>
      <c r="D2343" s="142"/>
      <c r="E2343" s="102"/>
      <c r="F2343" s="103"/>
      <c r="G2343" s="143"/>
      <c r="H2343" s="96"/>
      <c r="I2343" s="105"/>
      <c r="J2343" s="105"/>
      <c r="K2343" s="108"/>
      <c r="L2343" s="247"/>
      <c r="M2343" s="103"/>
    </row>
    <row r="2344" spans="1:16" ht="19.5" hidden="1" customHeight="1" x14ac:dyDescent="0.15">
      <c r="A2344" s="146"/>
      <c r="B2344" s="99"/>
      <c r="C2344" s="100"/>
      <c r="D2344" s="142"/>
      <c r="E2344" s="102"/>
      <c r="F2344" s="103"/>
      <c r="G2344" s="143"/>
      <c r="H2344" s="96"/>
      <c r="I2344" s="105"/>
      <c r="J2344" s="105"/>
      <c r="K2344" s="108"/>
      <c r="L2344" s="247"/>
      <c r="M2344" s="96"/>
    </row>
    <row r="2345" spans="1:16" ht="19.5" hidden="1" customHeight="1" x14ac:dyDescent="0.15">
      <c r="A2345" s="146"/>
      <c r="B2345" s="99"/>
      <c r="C2345" s="100"/>
      <c r="D2345" s="142"/>
      <c r="E2345" s="102"/>
      <c r="F2345" s="103"/>
      <c r="G2345" s="143"/>
      <c r="H2345" s="96"/>
      <c r="I2345" s="105"/>
      <c r="J2345" s="105"/>
      <c r="K2345" s="108"/>
      <c r="L2345" s="247"/>
      <c r="M2345" s="96"/>
    </row>
    <row r="2346" spans="1:16" ht="19.5" hidden="1" customHeight="1" x14ac:dyDescent="0.15">
      <c r="A2346" s="564"/>
      <c r="B2346" s="565"/>
      <c r="C2346" s="565"/>
      <c r="D2346" s="565"/>
      <c r="E2346" s="565"/>
      <c r="F2346" s="565"/>
      <c r="G2346" s="565"/>
      <c r="H2346" s="565"/>
      <c r="I2346" s="565"/>
      <c r="J2346" s="565"/>
      <c r="K2346" s="566"/>
      <c r="L2346" s="334">
        <f>SUM(L2347:L2352)</f>
        <v>0</v>
      </c>
      <c r="M2346" s="96"/>
    </row>
    <row r="2347" spans="1:16" ht="19.5" hidden="1" customHeight="1" x14ac:dyDescent="0.15">
      <c r="A2347" s="146"/>
      <c r="B2347" s="99"/>
      <c r="C2347" s="100"/>
      <c r="D2347" s="152"/>
      <c r="E2347" s="108"/>
      <c r="F2347" s="103"/>
      <c r="G2347" s="144"/>
      <c r="H2347" s="103"/>
      <c r="I2347" s="145"/>
      <c r="J2347" s="145"/>
      <c r="K2347" s="108"/>
      <c r="L2347" s="244"/>
      <c r="M2347" s="103"/>
    </row>
    <row r="2348" spans="1:16" ht="19.5" hidden="1" customHeight="1" x14ac:dyDescent="0.15">
      <c r="A2348" s="146"/>
      <c r="B2348" s="99"/>
      <c r="C2348" s="100"/>
      <c r="D2348" s="152"/>
      <c r="E2348" s="108"/>
      <c r="F2348" s="103"/>
      <c r="G2348" s="144"/>
      <c r="H2348" s="103"/>
      <c r="I2348" s="145"/>
      <c r="J2348" s="145"/>
      <c r="K2348" s="108"/>
      <c r="L2348" s="244"/>
      <c r="M2348" s="96"/>
    </row>
    <row r="2349" spans="1:16" ht="19.5" hidden="1" customHeight="1" x14ac:dyDescent="0.15">
      <c r="A2349" s="146"/>
      <c r="B2349" s="99"/>
      <c r="C2349" s="100"/>
      <c r="D2349" s="152"/>
      <c r="E2349" s="108"/>
      <c r="F2349" s="103"/>
      <c r="G2349" s="144"/>
      <c r="H2349" s="103"/>
      <c r="I2349" s="145"/>
      <c r="J2349" s="145"/>
      <c r="K2349" s="108"/>
      <c r="L2349" s="244"/>
      <c r="M2349" s="96"/>
    </row>
    <row r="2350" spans="1:16" ht="19.5" hidden="1" customHeight="1" x14ac:dyDescent="0.15">
      <c r="A2350" s="146"/>
      <c r="B2350" s="99"/>
      <c r="C2350" s="100"/>
      <c r="D2350" s="152"/>
      <c r="E2350" s="108"/>
      <c r="F2350" s="103"/>
      <c r="G2350" s="144"/>
      <c r="H2350" s="103"/>
      <c r="I2350" s="145"/>
      <c r="J2350" s="145"/>
      <c r="K2350" s="108"/>
      <c r="L2350" s="244"/>
      <c r="M2350" s="96"/>
    </row>
    <row r="2351" spans="1:16" ht="19.5" hidden="1" customHeight="1" x14ac:dyDescent="0.15">
      <c r="A2351" s="146"/>
      <c r="B2351" s="99"/>
      <c r="C2351" s="100"/>
      <c r="D2351" s="152"/>
      <c r="E2351" s="108"/>
      <c r="F2351" s="103"/>
      <c r="G2351" s="144"/>
      <c r="H2351" s="103"/>
      <c r="I2351" s="145"/>
      <c r="J2351" s="145"/>
      <c r="K2351" s="108"/>
      <c r="L2351" s="244"/>
      <c r="M2351" s="96"/>
    </row>
    <row r="2352" spans="1:16" ht="19.5" hidden="1" customHeight="1" x14ac:dyDescent="0.15">
      <c r="A2352" s="146"/>
      <c r="B2352" s="99"/>
      <c r="C2352" s="100"/>
      <c r="D2352" s="152"/>
      <c r="E2352" s="108"/>
      <c r="F2352" s="103"/>
      <c r="G2352" s="144"/>
      <c r="H2352" s="103"/>
      <c r="I2352" s="145"/>
      <c r="J2352" s="145"/>
      <c r="K2352" s="108"/>
      <c r="L2352" s="244"/>
      <c r="M2352" s="96"/>
    </row>
    <row r="2353" spans="1:13" ht="19.5" hidden="1" customHeight="1" thickBot="1" x14ac:dyDescent="0.2">
      <c r="A2353" s="554"/>
      <c r="B2353" s="555"/>
      <c r="C2353" s="555"/>
      <c r="D2353" s="555"/>
      <c r="E2353" s="555"/>
      <c r="F2353" s="555"/>
      <c r="G2353" s="555"/>
      <c r="H2353" s="555"/>
      <c r="I2353" s="555"/>
      <c r="J2353" s="555"/>
      <c r="K2353" s="556"/>
      <c r="L2353" s="314">
        <f>L2354+L2363</f>
        <v>0</v>
      </c>
      <c r="M2353" s="96"/>
    </row>
    <row r="2354" spans="1:13" ht="19.5" hidden="1" customHeight="1" x14ac:dyDescent="0.15">
      <c r="A2354" s="146"/>
      <c r="B2354" s="99"/>
      <c r="C2354" s="100"/>
      <c r="D2354" s="142"/>
      <c r="E2354" s="102"/>
      <c r="F2354" s="103"/>
      <c r="G2354" s="143"/>
      <c r="H2354" s="96"/>
      <c r="I2354" s="105"/>
      <c r="J2354" s="105"/>
      <c r="K2354" s="108"/>
      <c r="L2354" s="247"/>
      <c r="M2354" s="96"/>
    </row>
    <row r="2355" spans="1:13" ht="19.5" hidden="1" customHeight="1" thickBot="1" x14ac:dyDescent="0.2">
      <c r="A2355" s="554"/>
      <c r="B2355" s="555"/>
      <c r="C2355" s="555"/>
      <c r="D2355" s="555"/>
      <c r="E2355" s="555"/>
      <c r="F2355" s="555"/>
      <c r="G2355" s="555"/>
      <c r="H2355" s="555"/>
      <c r="I2355" s="555"/>
      <c r="J2355" s="555"/>
      <c r="K2355" s="556"/>
      <c r="L2355" s="288">
        <f>SUM(L2356)</f>
        <v>0</v>
      </c>
      <c r="M2355" s="96"/>
    </row>
    <row r="2356" spans="1:13" ht="19.5" hidden="1" customHeight="1" x14ac:dyDescent="0.15">
      <c r="A2356" s="146"/>
      <c r="B2356" s="99"/>
      <c r="C2356" s="100"/>
      <c r="D2356" s="142"/>
      <c r="E2356" s="102"/>
      <c r="F2356" s="103"/>
      <c r="G2356" s="143"/>
      <c r="H2356" s="96"/>
      <c r="I2356" s="105"/>
      <c r="J2356" s="105"/>
      <c r="K2356" s="108"/>
      <c r="L2356" s="247"/>
      <c r="M2356" s="96"/>
    </row>
    <row r="2357" spans="1:13" ht="19.5" hidden="1" customHeight="1" thickBot="1" x14ac:dyDescent="0.2">
      <c r="A2357" s="554"/>
      <c r="B2357" s="555"/>
      <c r="C2357" s="555"/>
      <c r="D2357" s="555"/>
      <c r="E2357" s="555"/>
      <c r="F2357" s="555"/>
      <c r="G2357" s="555"/>
      <c r="H2357" s="555"/>
      <c r="I2357" s="555"/>
      <c r="J2357" s="555"/>
      <c r="K2357" s="556"/>
      <c r="L2357" s="288">
        <f>SUM(L2358)</f>
        <v>0</v>
      </c>
      <c r="M2357" s="96"/>
    </row>
    <row r="2358" spans="1:13" ht="19.5" hidden="1" customHeight="1" x14ac:dyDescent="0.15">
      <c r="A2358" s="146"/>
      <c r="B2358" s="100"/>
      <c r="C2358" s="100"/>
      <c r="D2358" s="142"/>
      <c r="E2358" s="102"/>
      <c r="F2358" s="103"/>
      <c r="G2358" s="143"/>
      <c r="H2358" s="96"/>
      <c r="I2358" s="105"/>
      <c r="J2358" s="105"/>
      <c r="K2358" s="108"/>
      <c r="L2358" s="247"/>
      <c r="M2358" s="96"/>
    </row>
    <row r="2359" spans="1:13" ht="19.5" hidden="1" customHeight="1" thickBot="1" x14ac:dyDescent="0.2">
      <c r="A2359" s="554"/>
      <c r="B2359" s="555"/>
      <c r="C2359" s="555"/>
      <c r="D2359" s="555"/>
      <c r="E2359" s="555"/>
      <c r="F2359" s="555"/>
      <c r="G2359" s="555"/>
      <c r="H2359" s="555"/>
      <c r="I2359" s="555"/>
      <c r="J2359" s="555"/>
      <c r="K2359" s="556"/>
      <c r="L2359" s="288">
        <f>SUM(L2360)</f>
        <v>0</v>
      </c>
      <c r="M2359" s="96"/>
    </row>
    <row r="2360" spans="1:13" ht="19.5" hidden="1" customHeight="1" x14ac:dyDescent="0.15">
      <c r="A2360" s="146"/>
      <c r="B2360" s="100"/>
      <c r="C2360" s="100"/>
      <c r="D2360" s="142"/>
      <c r="E2360" s="102"/>
      <c r="F2360" s="103"/>
      <c r="G2360" s="143"/>
      <c r="H2360" s="96"/>
      <c r="I2360" s="105"/>
      <c r="J2360" s="105"/>
      <c r="K2360" s="108"/>
      <c r="L2360" s="247"/>
      <c r="M2360" s="96"/>
    </row>
    <row r="2361" spans="1:13" ht="19.5" hidden="1" customHeight="1" thickBot="1" x14ac:dyDescent="0.2">
      <c r="A2361" s="554"/>
      <c r="B2361" s="555"/>
      <c r="C2361" s="555"/>
      <c r="D2361" s="555"/>
      <c r="E2361" s="555"/>
      <c r="F2361" s="555"/>
      <c r="G2361" s="555"/>
      <c r="H2361" s="555"/>
      <c r="I2361" s="555"/>
      <c r="J2361" s="555"/>
      <c r="K2361" s="556"/>
      <c r="L2361" s="288">
        <f>SUM(L2362)</f>
        <v>0</v>
      </c>
      <c r="M2361" s="96"/>
    </row>
    <row r="2362" spans="1:13" ht="19.5" customHeight="1" x14ac:dyDescent="0.15">
      <c r="A2362" s="146"/>
      <c r="B2362" s="100"/>
      <c r="C2362" s="100"/>
      <c r="D2362" s="142"/>
      <c r="E2362" s="102"/>
      <c r="F2362" s="103"/>
      <c r="G2362" s="143"/>
      <c r="H2362" s="96"/>
      <c r="I2362" s="105"/>
      <c r="J2362" s="105"/>
      <c r="K2362" s="108"/>
      <c r="L2362" s="247"/>
      <c r="M2362" s="96"/>
    </row>
    <row r="2363" spans="1:13" ht="19.5" customHeight="1" x14ac:dyDescent="0.15">
      <c r="A2363" s="146"/>
      <c r="B2363" s="99"/>
      <c r="C2363" s="100"/>
      <c r="D2363" s="142"/>
      <c r="E2363" s="102"/>
      <c r="F2363" s="103"/>
      <c r="G2363" s="143"/>
      <c r="H2363" s="96"/>
      <c r="I2363" s="105"/>
      <c r="J2363" s="105"/>
      <c r="K2363" s="108"/>
      <c r="L2363" s="244"/>
      <c r="M2363" s="103"/>
    </row>
    <row r="2364" spans="1:13" ht="19.5" customHeight="1" thickBot="1" x14ac:dyDescent="0.2">
      <c r="A2364" s="116" t="s">
        <v>34</v>
      </c>
      <c r="B2364" s="113"/>
      <c r="C2364" s="114"/>
      <c r="D2364" s="115"/>
      <c r="E2364" s="116"/>
      <c r="F2364" s="117"/>
      <c r="G2364" s="118"/>
      <c r="H2364" s="117"/>
      <c r="I2364" s="119"/>
      <c r="J2364" s="119"/>
      <c r="K2364" s="119"/>
      <c r="L2364" s="229">
        <f>L2332+L2336+L2338+L2340+L2342+L2346+L2353+L2355+L2357+L2359+L2361</f>
        <v>14448.01</v>
      </c>
      <c r="M2364" s="204"/>
    </row>
    <row r="2365" spans="1:13" ht="19.5" customHeight="1" x14ac:dyDescent="0.15">
      <c r="A2365" s="591" t="s">
        <v>18</v>
      </c>
      <c r="B2365" s="591"/>
      <c r="C2365" s="591"/>
      <c r="D2365" s="591"/>
      <c r="E2365" s="591"/>
      <c r="F2365" s="591"/>
      <c r="G2365" s="560" t="s">
        <v>19</v>
      </c>
      <c r="H2365" s="560"/>
      <c r="I2365" s="128"/>
      <c r="J2365" s="128"/>
      <c r="K2365" s="592" t="s">
        <v>20</v>
      </c>
      <c r="L2365" s="592"/>
      <c r="M2365" s="592"/>
    </row>
    <row r="2366" spans="1:13" ht="19.5" customHeight="1" x14ac:dyDescent="0.15">
      <c r="A2366" s="558" t="s">
        <v>1246</v>
      </c>
      <c r="B2366" s="558"/>
      <c r="C2366" s="558"/>
      <c r="D2366" s="558"/>
      <c r="E2366" s="558"/>
      <c r="F2366" s="558"/>
      <c r="G2366" s="559" t="s">
        <v>36</v>
      </c>
      <c r="H2366" s="559"/>
      <c r="I2366" s="502"/>
      <c r="J2366" s="502"/>
      <c r="K2366" s="559" t="s">
        <v>37</v>
      </c>
      <c r="L2366" s="559"/>
      <c r="M2366" s="559"/>
    </row>
    <row r="2367" spans="1:13" ht="19.5" customHeight="1" x14ac:dyDescent="0.15">
      <c r="A2367" s="558" t="s">
        <v>1247</v>
      </c>
      <c r="B2367" s="558"/>
      <c r="C2367" s="558"/>
      <c r="D2367" s="558"/>
      <c r="E2367" s="558"/>
      <c r="F2367" s="558"/>
      <c r="G2367" s="550" t="s">
        <v>39</v>
      </c>
      <c r="H2367" s="550"/>
      <c r="I2367" s="497"/>
      <c r="J2367" s="497"/>
      <c r="K2367" s="550" t="s">
        <v>40</v>
      </c>
      <c r="L2367" s="550"/>
      <c r="M2367" s="550"/>
    </row>
    <row r="2368" spans="1:13" ht="19.5" customHeight="1" x14ac:dyDescent="0.15"/>
    <row r="2369" spans="1:16" ht="19.5" customHeight="1" x14ac:dyDescent="0.15">
      <c r="A2369" s="557" t="s">
        <v>14</v>
      </c>
      <c r="B2369" s="557"/>
      <c r="C2369" s="557"/>
      <c r="D2369" s="557"/>
      <c r="E2369" s="557"/>
      <c r="F2369" s="194"/>
      <c r="G2369" s="196"/>
      <c r="H2369" s="291"/>
      <c r="I2369" s="196"/>
      <c r="J2369" s="196"/>
      <c r="K2369" s="198"/>
      <c r="L2369" s="196"/>
      <c r="M2369" s="215"/>
    </row>
    <row r="2370" spans="1:16" ht="19.5" customHeight="1" x14ac:dyDescent="0.15">
      <c r="A2370" s="254" t="s">
        <v>1331</v>
      </c>
      <c r="B2370" s="254"/>
      <c r="C2370" s="255"/>
      <c r="D2370" s="256"/>
      <c r="E2370" s="589" t="s">
        <v>1340</v>
      </c>
      <c r="F2370" s="590"/>
      <c r="G2370" s="256" t="s">
        <v>1333</v>
      </c>
      <c r="H2370" s="295"/>
      <c r="I2370" s="248" t="s">
        <v>1344</v>
      </c>
      <c r="J2370" s="254"/>
      <c r="K2370" s="249"/>
      <c r="L2370" s="260"/>
      <c r="M2370" s="301" t="s">
        <v>1486</v>
      </c>
    </row>
    <row r="2371" spans="1:16" ht="19.5" customHeight="1" x14ac:dyDescent="0.15">
      <c r="A2371" s="193"/>
      <c r="B2371" s="194"/>
      <c r="C2371" s="195"/>
      <c r="D2371" s="196"/>
      <c r="E2371" s="197"/>
      <c r="F2371" s="197"/>
      <c r="G2371" s="196"/>
      <c r="H2371" s="283"/>
      <c r="I2371" s="197"/>
      <c r="J2371" s="197"/>
      <c r="K2371" s="198"/>
      <c r="L2371" s="197"/>
      <c r="M2371" s="215"/>
    </row>
    <row r="2372" spans="1:16" ht="19.5" customHeight="1" x14ac:dyDescent="0.15">
      <c r="A2372" s="33" t="s">
        <v>2</v>
      </c>
      <c r="B2372" s="9" t="s">
        <v>3</v>
      </c>
      <c r="C2372" s="85" t="s">
        <v>4</v>
      </c>
      <c r="D2372" s="9" t="s">
        <v>5</v>
      </c>
      <c r="E2372" s="9" t="s">
        <v>6</v>
      </c>
      <c r="F2372" s="9" t="s">
        <v>7</v>
      </c>
      <c r="G2372" s="9" t="s">
        <v>8</v>
      </c>
      <c r="H2372" s="9" t="s">
        <v>9</v>
      </c>
      <c r="I2372" s="9" t="s">
        <v>22</v>
      </c>
      <c r="J2372" s="9" t="s">
        <v>10</v>
      </c>
      <c r="K2372" s="9" t="s">
        <v>11</v>
      </c>
      <c r="L2372" s="222" t="s">
        <v>12</v>
      </c>
      <c r="M2372" s="9" t="s">
        <v>13</v>
      </c>
      <c r="N2372" s="517"/>
    </row>
    <row r="2373" spans="1:16" ht="19.5" hidden="1" customHeight="1" x14ac:dyDescent="0.15">
      <c r="A2373" s="551" t="s">
        <v>1252</v>
      </c>
      <c r="B2373" s="552"/>
      <c r="C2373" s="552"/>
      <c r="D2373" s="552"/>
      <c r="E2373" s="552"/>
      <c r="F2373" s="552"/>
      <c r="G2373" s="552"/>
      <c r="H2373" s="552"/>
      <c r="I2373" s="552"/>
      <c r="J2373" s="552"/>
      <c r="K2373" s="553"/>
      <c r="L2373" s="313">
        <f>SUM(L2374:L2376)</f>
        <v>1000.01</v>
      </c>
      <c r="M2373" s="89"/>
    </row>
    <row r="2374" spans="1:16" ht="19.5" hidden="1" customHeight="1" x14ac:dyDescent="0.15">
      <c r="A2374" s="157" t="s">
        <v>720</v>
      </c>
      <c r="B2374" s="69">
        <v>5</v>
      </c>
      <c r="C2374" s="69">
        <v>8</v>
      </c>
      <c r="D2374" s="69" t="s">
        <v>1345</v>
      </c>
      <c r="E2374" s="69"/>
      <c r="F2374" s="69" t="s">
        <v>1162</v>
      </c>
      <c r="G2374" s="69" t="s">
        <v>1346</v>
      </c>
      <c r="H2374" s="69" t="s">
        <v>1347</v>
      </c>
      <c r="I2374" s="90">
        <v>43578</v>
      </c>
      <c r="J2374" s="90">
        <v>43578</v>
      </c>
      <c r="K2374" s="69">
        <v>127</v>
      </c>
      <c r="L2374" s="225">
        <v>1000.01</v>
      </c>
      <c r="M2374" s="69" t="s">
        <v>1348</v>
      </c>
    </row>
    <row r="2375" spans="1:16" ht="19.5" hidden="1" customHeight="1" x14ac:dyDescent="0.15">
      <c r="A2375" s="157"/>
      <c r="B2375" s="69"/>
      <c r="C2375" s="69"/>
      <c r="D2375" s="69"/>
      <c r="E2375" s="69"/>
      <c r="F2375" s="69"/>
      <c r="G2375" s="69"/>
      <c r="H2375" s="69"/>
      <c r="I2375" s="90"/>
      <c r="J2375" s="90"/>
      <c r="K2375" s="69"/>
      <c r="L2375" s="225"/>
      <c r="M2375" s="69"/>
    </row>
    <row r="2376" spans="1:16" ht="19.5" hidden="1" customHeight="1" x14ac:dyDescent="0.15">
      <c r="A2376" s="157"/>
      <c r="B2376" s="69"/>
      <c r="C2376" s="69"/>
      <c r="D2376" s="69"/>
      <c r="E2376" s="69"/>
      <c r="F2376" s="69"/>
      <c r="G2376" s="69"/>
      <c r="H2376" s="69"/>
      <c r="I2376" s="90"/>
      <c r="J2376" s="90"/>
      <c r="K2376" s="69"/>
      <c r="L2376" s="225"/>
      <c r="M2376" s="69"/>
    </row>
    <row r="2377" spans="1:16" ht="19.5" customHeight="1" thickBot="1" x14ac:dyDescent="0.2">
      <c r="A2377" s="554" t="s">
        <v>640</v>
      </c>
      <c r="B2377" s="555"/>
      <c r="C2377" s="555"/>
      <c r="D2377" s="555"/>
      <c r="E2377" s="555"/>
      <c r="F2377" s="555"/>
      <c r="G2377" s="555"/>
      <c r="H2377" s="555"/>
      <c r="I2377" s="555"/>
      <c r="J2377" s="555"/>
      <c r="K2377" s="556"/>
      <c r="L2377" s="226">
        <f>SUM(L2378:L2380)</f>
        <v>10726</v>
      </c>
      <c r="M2377" s="96"/>
    </row>
    <row r="2378" spans="1:16" s="74" customFormat="1" ht="33.75" customHeight="1" x14ac:dyDescent="0.25">
      <c r="A2378" s="157" t="s">
        <v>1208</v>
      </c>
      <c r="B2378" s="69">
        <v>6</v>
      </c>
      <c r="C2378" s="69">
        <v>7</v>
      </c>
      <c r="D2378" s="69" t="s">
        <v>1598</v>
      </c>
      <c r="E2378" s="69"/>
      <c r="F2378" s="69" t="s">
        <v>680</v>
      </c>
      <c r="G2378" s="69" t="s">
        <v>1599</v>
      </c>
      <c r="H2378" s="69" t="s">
        <v>1600</v>
      </c>
      <c r="I2378" s="90">
        <v>43575</v>
      </c>
      <c r="J2378" s="90">
        <v>43575</v>
      </c>
      <c r="K2378" s="69" t="s">
        <v>1601</v>
      </c>
      <c r="L2378" s="225">
        <v>8004</v>
      </c>
      <c r="M2378" s="509" t="s">
        <v>1261</v>
      </c>
      <c r="N2378" s="510" t="s">
        <v>1683</v>
      </c>
      <c r="P2378" s="97"/>
    </row>
    <row r="2379" spans="1:16" s="74" customFormat="1" ht="19.5" customHeight="1" x14ac:dyDescent="0.25">
      <c r="A2379" s="157" t="s">
        <v>1208</v>
      </c>
      <c r="B2379" s="69">
        <v>6</v>
      </c>
      <c r="C2379" s="69">
        <v>11</v>
      </c>
      <c r="D2379" s="69" t="s">
        <v>1664</v>
      </c>
      <c r="E2379" s="69"/>
      <c r="F2379" s="69" t="s">
        <v>684</v>
      </c>
      <c r="G2379" s="69" t="s">
        <v>1636</v>
      </c>
      <c r="H2379" s="69" t="s">
        <v>1630</v>
      </c>
      <c r="I2379" s="90">
        <v>43626</v>
      </c>
      <c r="J2379" s="90">
        <v>43626</v>
      </c>
      <c r="K2379" s="69" t="s">
        <v>1635</v>
      </c>
      <c r="L2379" s="225">
        <v>2722</v>
      </c>
      <c r="M2379" s="69" t="s">
        <v>1261</v>
      </c>
      <c r="N2379" s="510" t="s">
        <v>1698</v>
      </c>
      <c r="P2379" s="97"/>
    </row>
    <row r="2380" spans="1:16" s="74" customFormat="1" ht="19.5" customHeight="1" x14ac:dyDescent="0.25">
      <c r="A2380" s="69"/>
      <c r="B2380" s="99"/>
      <c r="C2380" s="100"/>
      <c r="D2380" s="142"/>
      <c r="E2380" s="102"/>
      <c r="F2380" s="103"/>
      <c r="G2380" s="143"/>
      <c r="H2380" s="96"/>
      <c r="I2380" s="105"/>
      <c r="J2380" s="105"/>
      <c r="K2380" s="108"/>
      <c r="L2380" s="228"/>
      <c r="M2380" s="103"/>
      <c r="P2380" s="97"/>
    </row>
    <row r="2381" spans="1:16" ht="19.5" hidden="1" customHeight="1" thickBot="1" x14ac:dyDescent="0.2">
      <c r="A2381" s="551"/>
      <c r="B2381" s="552"/>
      <c r="C2381" s="552"/>
      <c r="D2381" s="552"/>
      <c r="E2381" s="552"/>
      <c r="F2381" s="552"/>
      <c r="G2381" s="552"/>
      <c r="H2381" s="552"/>
      <c r="I2381" s="552"/>
      <c r="J2381" s="552"/>
      <c r="K2381" s="553"/>
      <c r="L2381" s="226">
        <f>SUM(L2382)</f>
        <v>0</v>
      </c>
      <c r="M2381" s="96"/>
    </row>
    <row r="2382" spans="1:16" ht="19.5" hidden="1" customHeight="1" x14ac:dyDescent="0.15">
      <c r="A2382" s="69"/>
      <c r="B2382" s="99"/>
      <c r="C2382" s="100"/>
      <c r="D2382" s="142"/>
      <c r="E2382" s="102"/>
      <c r="F2382" s="103"/>
      <c r="G2382" s="143"/>
      <c r="H2382" s="96"/>
      <c r="I2382" s="105"/>
      <c r="J2382" s="105"/>
      <c r="K2382" s="108"/>
      <c r="L2382" s="228"/>
      <c r="M2382" s="103"/>
    </row>
    <row r="2383" spans="1:16" ht="19.5" hidden="1" customHeight="1" thickBot="1" x14ac:dyDescent="0.2">
      <c r="A2383" s="554"/>
      <c r="B2383" s="555"/>
      <c r="C2383" s="555"/>
      <c r="D2383" s="555"/>
      <c r="E2383" s="555"/>
      <c r="F2383" s="555"/>
      <c r="G2383" s="555"/>
      <c r="H2383" s="555"/>
      <c r="I2383" s="555"/>
      <c r="J2383" s="555"/>
      <c r="K2383" s="556"/>
      <c r="L2383" s="314">
        <f>SUM(L2384:L2386)</f>
        <v>0</v>
      </c>
      <c r="M2383" s="96"/>
    </row>
    <row r="2384" spans="1:16" ht="19.5" hidden="1" customHeight="1" x14ac:dyDescent="0.15">
      <c r="A2384" s="146"/>
      <c r="B2384" s="99"/>
      <c r="C2384" s="100"/>
      <c r="D2384" s="142"/>
      <c r="E2384" s="102"/>
      <c r="F2384" s="103"/>
      <c r="G2384" s="143"/>
      <c r="H2384" s="96"/>
      <c r="I2384" s="105"/>
      <c r="J2384" s="105"/>
      <c r="K2384" s="108"/>
      <c r="L2384" s="247"/>
      <c r="M2384" s="103"/>
    </row>
    <row r="2385" spans="1:13" ht="19.5" hidden="1" customHeight="1" x14ac:dyDescent="0.15">
      <c r="A2385" s="146"/>
      <c r="B2385" s="99"/>
      <c r="C2385" s="100"/>
      <c r="D2385" s="142"/>
      <c r="E2385" s="102"/>
      <c r="F2385" s="103"/>
      <c r="G2385" s="143"/>
      <c r="H2385" s="96"/>
      <c r="I2385" s="105"/>
      <c r="J2385" s="105"/>
      <c r="K2385" s="108"/>
      <c r="L2385" s="247"/>
      <c r="M2385" s="96"/>
    </row>
    <row r="2386" spans="1:13" ht="19.5" hidden="1" customHeight="1" x14ac:dyDescent="0.15">
      <c r="A2386" s="146"/>
      <c r="B2386" s="99"/>
      <c r="C2386" s="100"/>
      <c r="D2386" s="142"/>
      <c r="E2386" s="102"/>
      <c r="F2386" s="103"/>
      <c r="G2386" s="143"/>
      <c r="H2386" s="96"/>
      <c r="I2386" s="105"/>
      <c r="J2386" s="105"/>
      <c r="K2386" s="108"/>
      <c r="L2386" s="247"/>
      <c r="M2386" s="96"/>
    </row>
    <row r="2387" spans="1:13" ht="19.5" hidden="1" customHeight="1" x14ac:dyDescent="0.15">
      <c r="A2387" s="564"/>
      <c r="B2387" s="565"/>
      <c r="C2387" s="565"/>
      <c r="D2387" s="565"/>
      <c r="E2387" s="565"/>
      <c r="F2387" s="565"/>
      <c r="G2387" s="565"/>
      <c r="H2387" s="565"/>
      <c r="I2387" s="565"/>
      <c r="J2387" s="565"/>
      <c r="K2387" s="566"/>
      <c r="L2387" s="334">
        <f>SUM(L2388:L2393)</f>
        <v>0</v>
      </c>
      <c r="M2387" s="96"/>
    </row>
    <row r="2388" spans="1:13" ht="19.5" hidden="1" customHeight="1" x14ac:dyDescent="0.15">
      <c r="A2388" s="146"/>
      <c r="B2388" s="99"/>
      <c r="C2388" s="100"/>
      <c r="D2388" s="152"/>
      <c r="E2388" s="108"/>
      <c r="F2388" s="103"/>
      <c r="G2388" s="144"/>
      <c r="H2388" s="103"/>
      <c r="I2388" s="145"/>
      <c r="J2388" s="145"/>
      <c r="K2388" s="108"/>
      <c r="L2388" s="244"/>
      <c r="M2388" s="103"/>
    </row>
    <row r="2389" spans="1:13" ht="19.5" hidden="1" customHeight="1" x14ac:dyDescent="0.15">
      <c r="A2389" s="146"/>
      <c r="B2389" s="99"/>
      <c r="C2389" s="100"/>
      <c r="D2389" s="152"/>
      <c r="E2389" s="108"/>
      <c r="F2389" s="103"/>
      <c r="G2389" s="144"/>
      <c r="H2389" s="103"/>
      <c r="I2389" s="145"/>
      <c r="J2389" s="145"/>
      <c r="K2389" s="108"/>
      <c r="L2389" s="244"/>
      <c r="M2389" s="96"/>
    </row>
    <row r="2390" spans="1:13" ht="19.5" hidden="1" customHeight="1" x14ac:dyDescent="0.15">
      <c r="A2390" s="146"/>
      <c r="B2390" s="99"/>
      <c r="C2390" s="100"/>
      <c r="D2390" s="152"/>
      <c r="E2390" s="108"/>
      <c r="F2390" s="103"/>
      <c r="G2390" s="144"/>
      <c r="H2390" s="103"/>
      <c r="I2390" s="145"/>
      <c r="J2390" s="145"/>
      <c r="K2390" s="108"/>
      <c r="L2390" s="244"/>
      <c r="M2390" s="96"/>
    </row>
    <row r="2391" spans="1:13" ht="19.5" hidden="1" customHeight="1" x14ac:dyDescent="0.15">
      <c r="A2391" s="146"/>
      <c r="B2391" s="99"/>
      <c r="C2391" s="100"/>
      <c r="D2391" s="152"/>
      <c r="E2391" s="108"/>
      <c r="F2391" s="103"/>
      <c r="G2391" s="144"/>
      <c r="H2391" s="103"/>
      <c r="I2391" s="145"/>
      <c r="J2391" s="145"/>
      <c r="K2391" s="108"/>
      <c r="L2391" s="244"/>
      <c r="M2391" s="96"/>
    </row>
    <row r="2392" spans="1:13" ht="19.5" hidden="1" customHeight="1" x14ac:dyDescent="0.15">
      <c r="A2392" s="146"/>
      <c r="B2392" s="99"/>
      <c r="C2392" s="100"/>
      <c r="D2392" s="152"/>
      <c r="E2392" s="108"/>
      <c r="F2392" s="103"/>
      <c r="G2392" s="144"/>
      <c r="H2392" s="103"/>
      <c r="I2392" s="145"/>
      <c r="J2392" s="145"/>
      <c r="K2392" s="108"/>
      <c r="L2392" s="244"/>
      <c r="M2392" s="96"/>
    </row>
    <row r="2393" spans="1:13" ht="19.5" hidden="1" customHeight="1" x14ac:dyDescent="0.15">
      <c r="A2393" s="146"/>
      <c r="B2393" s="99"/>
      <c r="C2393" s="100"/>
      <c r="D2393" s="152"/>
      <c r="E2393" s="108"/>
      <c r="F2393" s="103"/>
      <c r="G2393" s="144"/>
      <c r="H2393" s="103"/>
      <c r="I2393" s="145"/>
      <c r="J2393" s="145"/>
      <c r="K2393" s="108"/>
      <c r="L2393" s="244"/>
      <c r="M2393" s="96"/>
    </row>
    <row r="2394" spans="1:13" ht="19.5" hidden="1" customHeight="1" thickBot="1" x14ac:dyDescent="0.2">
      <c r="A2394" s="554"/>
      <c r="B2394" s="555"/>
      <c r="C2394" s="555"/>
      <c r="D2394" s="555"/>
      <c r="E2394" s="555"/>
      <c r="F2394" s="555"/>
      <c r="G2394" s="555"/>
      <c r="H2394" s="555"/>
      <c r="I2394" s="555"/>
      <c r="J2394" s="555"/>
      <c r="K2394" s="556"/>
      <c r="L2394" s="314">
        <f>L2395+L2404</f>
        <v>0</v>
      </c>
      <c r="M2394" s="96"/>
    </row>
    <row r="2395" spans="1:13" ht="19.5" hidden="1" customHeight="1" x14ac:dyDescent="0.15">
      <c r="A2395" s="146"/>
      <c r="B2395" s="99"/>
      <c r="C2395" s="100"/>
      <c r="D2395" s="142"/>
      <c r="E2395" s="102"/>
      <c r="F2395" s="103"/>
      <c r="G2395" s="143"/>
      <c r="H2395" s="96"/>
      <c r="I2395" s="105"/>
      <c r="J2395" s="105"/>
      <c r="K2395" s="108"/>
      <c r="L2395" s="247"/>
      <c r="M2395" s="96"/>
    </row>
    <row r="2396" spans="1:13" ht="19.5" hidden="1" customHeight="1" thickBot="1" x14ac:dyDescent="0.2">
      <c r="A2396" s="554"/>
      <c r="B2396" s="555"/>
      <c r="C2396" s="555"/>
      <c r="D2396" s="555"/>
      <c r="E2396" s="555"/>
      <c r="F2396" s="555"/>
      <c r="G2396" s="555"/>
      <c r="H2396" s="555"/>
      <c r="I2396" s="555"/>
      <c r="J2396" s="555"/>
      <c r="K2396" s="556"/>
      <c r="L2396" s="288">
        <f>SUM(L2397)</f>
        <v>0</v>
      </c>
      <c r="M2396" s="96"/>
    </row>
    <row r="2397" spans="1:13" ht="19.5" hidden="1" customHeight="1" x14ac:dyDescent="0.15">
      <c r="A2397" s="146"/>
      <c r="B2397" s="99"/>
      <c r="C2397" s="100"/>
      <c r="D2397" s="142"/>
      <c r="E2397" s="102"/>
      <c r="F2397" s="103"/>
      <c r="G2397" s="143"/>
      <c r="H2397" s="96"/>
      <c r="I2397" s="105"/>
      <c r="J2397" s="105"/>
      <c r="K2397" s="108"/>
      <c r="L2397" s="247"/>
      <c r="M2397" s="96"/>
    </row>
    <row r="2398" spans="1:13" ht="19.5" hidden="1" customHeight="1" thickBot="1" x14ac:dyDescent="0.2">
      <c r="A2398" s="554"/>
      <c r="B2398" s="555"/>
      <c r="C2398" s="555"/>
      <c r="D2398" s="555"/>
      <c r="E2398" s="555"/>
      <c r="F2398" s="555"/>
      <c r="G2398" s="555"/>
      <c r="H2398" s="555"/>
      <c r="I2398" s="555"/>
      <c r="J2398" s="555"/>
      <c r="K2398" s="556"/>
      <c r="L2398" s="288">
        <f>SUM(L2399)</f>
        <v>0</v>
      </c>
      <c r="M2398" s="96"/>
    </row>
    <row r="2399" spans="1:13" ht="19.5" hidden="1" customHeight="1" x14ac:dyDescent="0.15">
      <c r="A2399" s="146"/>
      <c r="B2399" s="100"/>
      <c r="C2399" s="100"/>
      <c r="D2399" s="142"/>
      <c r="E2399" s="102"/>
      <c r="F2399" s="103"/>
      <c r="G2399" s="143"/>
      <c r="H2399" s="96"/>
      <c r="I2399" s="105"/>
      <c r="J2399" s="105"/>
      <c r="K2399" s="108"/>
      <c r="L2399" s="247"/>
      <c r="M2399" s="96"/>
    </row>
    <row r="2400" spans="1:13" ht="19.5" hidden="1" customHeight="1" thickBot="1" x14ac:dyDescent="0.2">
      <c r="A2400" s="554"/>
      <c r="B2400" s="555"/>
      <c r="C2400" s="555"/>
      <c r="D2400" s="555"/>
      <c r="E2400" s="555"/>
      <c r="F2400" s="555"/>
      <c r="G2400" s="555"/>
      <c r="H2400" s="555"/>
      <c r="I2400" s="555"/>
      <c r="J2400" s="555"/>
      <c r="K2400" s="556"/>
      <c r="L2400" s="288">
        <f>SUM(L2401)</f>
        <v>0</v>
      </c>
      <c r="M2400" s="96"/>
    </row>
    <row r="2401" spans="1:16" ht="19.5" hidden="1" customHeight="1" x14ac:dyDescent="0.15">
      <c r="A2401" s="146"/>
      <c r="B2401" s="100"/>
      <c r="C2401" s="100"/>
      <c r="D2401" s="142"/>
      <c r="E2401" s="102"/>
      <c r="F2401" s="103"/>
      <c r="G2401" s="143"/>
      <c r="H2401" s="96"/>
      <c r="I2401" s="105"/>
      <c r="J2401" s="105"/>
      <c r="K2401" s="108"/>
      <c r="L2401" s="247"/>
      <c r="M2401" s="96"/>
    </row>
    <row r="2402" spans="1:16" ht="19.5" hidden="1" customHeight="1" thickBot="1" x14ac:dyDescent="0.2">
      <c r="A2402" s="554"/>
      <c r="B2402" s="555"/>
      <c r="C2402" s="555"/>
      <c r="D2402" s="555"/>
      <c r="E2402" s="555"/>
      <c r="F2402" s="555"/>
      <c r="G2402" s="555"/>
      <c r="H2402" s="555"/>
      <c r="I2402" s="555"/>
      <c r="J2402" s="555"/>
      <c r="K2402" s="556"/>
      <c r="L2402" s="288">
        <f>SUM(L2403)</f>
        <v>0</v>
      </c>
      <c r="M2402" s="96"/>
    </row>
    <row r="2403" spans="1:16" ht="19.5" customHeight="1" x14ac:dyDescent="0.15">
      <c r="A2403" s="146"/>
      <c r="B2403" s="100"/>
      <c r="C2403" s="100"/>
      <c r="D2403" s="142"/>
      <c r="E2403" s="102"/>
      <c r="F2403" s="103"/>
      <c r="G2403" s="143"/>
      <c r="H2403" s="96"/>
      <c r="I2403" s="105"/>
      <c r="J2403" s="105"/>
      <c r="K2403" s="108"/>
      <c r="L2403" s="247"/>
      <c r="M2403" s="96"/>
    </row>
    <row r="2404" spans="1:16" ht="19.5" customHeight="1" x14ac:dyDescent="0.15">
      <c r="A2404" s="146"/>
      <c r="B2404" s="99"/>
      <c r="C2404" s="100"/>
      <c r="D2404" s="142"/>
      <c r="E2404" s="102"/>
      <c r="F2404" s="103"/>
      <c r="G2404" s="143"/>
      <c r="H2404" s="96"/>
      <c r="I2404" s="105"/>
      <c r="J2404" s="105"/>
      <c r="K2404" s="108"/>
      <c r="L2404" s="244"/>
      <c r="M2404" s="103"/>
    </row>
    <row r="2405" spans="1:16" ht="19.5" customHeight="1" thickBot="1" x14ac:dyDescent="0.2">
      <c r="A2405" s="116" t="s">
        <v>34</v>
      </c>
      <c r="B2405" s="113"/>
      <c r="C2405" s="114"/>
      <c r="D2405" s="115"/>
      <c r="E2405" s="116"/>
      <c r="F2405" s="117"/>
      <c r="G2405" s="118"/>
      <c r="H2405" s="117"/>
      <c r="I2405" s="119"/>
      <c r="J2405" s="119"/>
      <c r="K2405" s="119"/>
      <c r="L2405" s="229">
        <f>L2373+L2377+L2379+L2381+L2383+L2387+L2394+L2396+L2398+L2400+L2402</f>
        <v>14448.01</v>
      </c>
      <c r="M2405" s="204"/>
    </row>
    <row r="2406" spans="1:16" ht="19.5" customHeight="1" x14ac:dyDescent="0.15">
      <c r="A2406" s="591" t="s">
        <v>18</v>
      </c>
      <c r="B2406" s="591"/>
      <c r="C2406" s="591"/>
      <c r="D2406" s="591"/>
      <c r="E2406" s="591"/>
      <c r="F2406" s="591"/>
      <c r="G2406" s="560" t="s">
        <v>19</v>
      </c>
      <c r="H2406" s="560"/>
      <c r="I2406" s="128"/>
      <c r="J2406" s="128"/>
      <c r="K2406" s="592" t="s">
        <v>20</v>
      </c>
      <c r="L2406" s="592"/>
      <c r="M2406" s="592"/>
    </row>
    <row r="2407" spans="1:16" ht="19.5" customHeight="1" x14ac:dyDescent="0.15">
      <c r="A2407" s="558" t="s">
        <v>1246</v>
      </c>
      <c r="B2407" s="558"/>
      <c r="C2407" s="558"/>
      <c r="D2407" s="558"/>
      <c r="E2407" s="558"/>
      <c r="F2407" s="558"/>
      <c r="G2407" s="559" t="s">
        <v>36</v>
      </c>
      <c r="H2407" s="559"/>
      <c r="I2407" s="502"/>
      <c r="J2407" s="502"/>
      <c r="K2407" s="559" t="s">
        <v>37</v>
      </c>
      <c r="L2407" s="559"/>
      <c r="M2407" s="559"/>
    </row>
    <row r="2408" spans="1:16" ht="19.5" customHeight="1" x14ac:dyDescent="0.15">
      <c r="A2408" s="558" t="s">
        <v>1247</v>
      </c>
      <c r="B2408" s="558"/>
      <c r="C2408" s="558"/>
      <c r="D2408" s="558"/>
      <c r="E2408" s="558"/>
      <c r="F2408" s="558"/>
      <c r="G2408" s="550" t="s">
        <v>39</v>
      </c>
      <c r="H2408" s="550"/>
      <c r="I2408" s="497"/>
      <c r="J2408" s="497"/>
      <c r="K2408" s="550" t="s">
        <v>40</v>
      </c>
      <c r="L2408" s="550"/>
      <c r="M2408" s="550"/>
    </row>
    <row r="2409" spans="1:16" ht="19.5" customHeight="1" x14ac:dyDescent="0.15"/>
    <row r="2410" spans="1:16" s="74" customFormat="1" ht="19.5" customHeight="1" x14ac:dyDescent="0.25">
      <c r="A2410" s="69"/>
      <c r="B2410" s="99"/>
      <c r="C2410" s="100"/>
      <c r="D2410" s="142"/>
      <c r="E2410" s="102"/>
      <c r="F2410" s="103"/>
      <c r="G2410" s="439"/>
      <c r="H2410" s="96"/>
      <c r="I2410" s="105"/>
      <c r="J2410" s="105"/>
      <c r="K2410" s="108"/>
      <c r="L2410" s="247"/>
      <c r="M2410" s="103"/>
      <c r="P2410" s="97"/>
    </row>
    <row r="2411" spans="1:16" s="74" customFormat="1" ht="19.5" customHeight="1" x14ac:dyDescent="0.25">
      <c r="A2411" s="69"/>
      <c r="B2411" s="99"/>
      <c r="C2411" s="100"/>
      <c r="D2411" s="152"/>
      <c r="E2411" s="108"/>
      <c r="F2411" s="103"/>
      <c r="G2411" s="144"/>
      <c r="H2411" s="103"/>
      <c r="I2411" s="145"/>
      <c r="J2411" s="145"/>
      <c r="K2411" s="108"/>
      <c r="L2411" s="228"/>
      <c r="M2411" s="96"/>
      <c r="P2411" s="97"/>
    </row>
    <row r="2412" spans="1:16" s="74" customFormat="1" ht="19.5" customHeight="1" x14ac:dyDescent="0.25">
      <c r="A2412" s="69"/>
      <c r="B2412" s="99"/>
      <c r="C2412" s="100"/>
      <c r="D2412" s="152"/>
      <c r="E2412" s="108"/>
      <c r="F2412" s="103"/>
      <c r="G2412" s="144"/>
      <c r="H2412" s="103"/>
      <c r="I2412" s="145"/>
      <c r="J2412" s="145"/>
      <c r="K2412" s="108"/>
      <c r="L2412" s="228"/>
      <c r="M2412" s="96"/>
      <c r="P2412" s="97"/>
    </row>
    <row r="2413" spans="1:16" s="74" customFormat="1" ht="19.5" customHeight="1" x14ac:dyDescent="0.25">
      <c r="A2413" s="69"/>
      <c r="B2413" s="99"/>
      <c r="C2413" s="100"/>
      <c r="D2413" s="152"/>
      <c r="E2413" s="108"/>
      <c r="F2413" s="103"/>
      <c r="G2413" s="144"/>
      <c r="H2413" s="103"/>
      <c r="I2413" s="145"/>
      <c r="J2413" s="145"/>
      <c r="K2413" s="108"/>
      <c r="L2413" s="228"/>
      <c r="M2413" s="96"/>
      <c r="P2413" s="97"/>
    </row>
    <row r="2414" spans="1:16" s="74" customFormat="1" ht="19.5" customHeight="1" thickBot="1" x14ac:dyDescent="0.3">
      <c r="A2414" s="493" t="s">
        <v>30</v>
      </c>
      <c r="B2414" s="494"/>
      <c r="C2414" s="494"/>
      <c r="D2414" s="494"/>
      <c r="E2414" s="494"/>
      <c r="F2414" s="494"/>
      <c r="G2414" s="494"/>
      <c r="H2414" s="494"/>
      <c r="I2414" s="494"/>
      <c r="J2414" s="494"/>
      <c r="K2414" s="495"/>
      <c r="L2414" s="226">
        <f>L2415</f>
        <v>0</v>
      </c>
      <c r="M2414" s="96"/>
      <c r="P2414" s="97"/>
    </row>
    <row r="2415" spans="1:16" s="74" customFormat="1" ht="19.5" customHeight="1" x14ac:dyDescent="0.25">
      <c r="A2415" s="69"/>
      <c r="B2415" s="99"/>
      <c r="C2415" s="100"/>
      <c r="D2415" s="142"/>
      <c r="E2415" s="102"/>
      <c r="F2415" s="103"/>
      <c r="G2415" s="143"/>
      <c r="H2415" s="96"/>
      <c r="I2415" s="105"/>
      <c r="J2415" s="105"/>
      <c r="K2415" s="108"/>
      <c r="L2415" s="228"/>
      <c r="M2415" s="103"/>
      <c r="P2415" s="97"/>
    </row>
    <row r="2416" spans="1:16" s="74" customFormat="1" ht="19.5" customHeight="1" thickBot="1" x14ac:dyDescent="0.3">
      <c r="A2416" s="490" t="s">
        <v>31</v>
      </c>
      <c r="B2416" s="491"/>
      <c r="C2416" s="491"/>
      <c r="D2416" s="491"/>
      <c r="E2416" s="491"/>
      <c r="F2416" s="491"/>
      <c r="G2416" s="491"/>
      <c r="H2416" s="491"/>
      <c r="I2416" s="491"/>
      <c r="J2416" s="491"/>
      <c r="K2416" s="492"/>
      <c r="L2416" s="226">
        <v>0</v>
      </c>
      <c r="M2416" s="96"/>
      <c r="P2416" s="97"/>
    </row>
    <row r="2417" spans="1:16" s="74" customFormat="1" ht="19.5" customHeight="1" x14ac:dyDescent="0.25">
      <c r="A2417" s="69"/>
      <c r="B2417" s="99"/>
      <c r="C2417" s="100"/>
      <c r="D2417" s="142"/>
      <c r="E2417" s="102"/>
      <c r="F2417" s="103"/>
      <c r="G2417" s="143"/>
      <c r="H2417" s="96"/>
      <c r="I2417" s="105"/>
      <c r="J2417" s="105"/>
      <c r="K2417" s="108"/>
      <c r="L2417" s="228"/>
      <c r="M2417" s="103"/>
    </row>
    <row r="2418" spans="1:16" s="74" customFormat="1" ht="19.5" customHeight="1" thickBot="1" x14ac:dyDescent="0.3">
      <c r="A2418" s="490" t="s">
        <v>32</v>
      </c>
      <c r="B2418" s="491"/>
      <c r="C2418" s="491"/>
      <c r="D2418" s="491"/>
      <c r="E2418" s="491"/>
      <c r="F2418" s="491"/>
      <c r="G2418" s="491"/>
      <c r="H2418" s="491"/>
      <c r="I2418" s="491"/>
      <c r="J2418" s="491"/>
      <c r="K2418" s="492"/>
      <c r="L2418" s="226">
        <v>0</v>
      </c>
      <c r="M2418" s="96"/>
    </row>
    <row r="2419" spans="1:16" s="82" customFormat="1" ht="19.5" customHeight="1" x14ac:dyDescent="0.25">
      <c r="A2419" s="146"/>
      <c r="B2419" s="99"/>
      <c r="C2419" s="100"/>
      <c r="D2419" s="142"/>
      <c r="E2419" s="102"/>
      <c r="F2419" s="103"/>
      <c r="G2419" s="143"/>
      <c r="H2419" s="96"/>
      <c r="I2419" s="105"/>
      <c r="J2419" s="105"/>
      <c r="K2419" s="108"/>
      <c r="L2419" s="247"/>
      <c r="M2419" s="103"/>
    </row>
    <row r="2420" spans="1:16" s="82" customFormat="1" ht="19.5" customHeight="1" thickBot="1" x14ac:dyDescent="0.3">
      <c r="A2420" s="490" t="s">
        <v>33</v>
      </c>
      <c r="B2420" s="491"/>
      <c r="C2420" s="491"/>
      <c r="D2420" s="491"/>
      <c r="E2420" s="491"/>
      <c r="F2420" s="491"/>
      <c r="G2420" s="491"/>
      <c r="H2420" s="491"/>
      <c r="I2420" s="491"/>
      <c r="J2420" s="491"/>
      <c r="K2420" s="492"/>
      <c r="L2420" s="226">
        <f>L2421</f>
        <v>0</v>
      </c>
      <c r="M2420" s="96"/>
    </row>
    <row r="2421" spans="1:16" s="82" customFormat="1" ht="19.5" customHeight="1" x14ac:dyDescent="0.25">
      <c r="A2421" s="146"/>
      <c r="B2421" s="99"/>
      <c r="C2421" s="100"/>
      <c r="D2421" s="142"/>
      <c r="E2421" s="102"/>
      <c r="F2421" s="103"/>
      <c r="G2421" s="143"/>
      <c r="H2421" s="96"/>
      <c r="I2421" s="105"/>
      <c r="J2421" s="105"/>
      <c r="K2421" s="108"/>
      <c r="L2421" s="244"/>
      <c r="M2421" s="103"/>
    </row>
    <row r="2422" spans="1:16" s="82" customFormat="1" ht="19.5" customHeight="1" thickBot="1" x14ac:dyDescent="0.3">
      <c r="A2422" s="490" t="s">
        <v>61</v>
      </c>
      <c r="B2422" s="491"/>
      <c r="C2422" s="491"/>
      <c r="D2422" s="491"/>
      <c r="E2422" s="491"/>
      <c r="F2422" s="491"/>
      <c r="G2422" s="491"/>
      <c r="H2422" s="491"/>
      <c r="I2422" s="491"/>
      <c r="J2422" s="491"/>
      <c r="K2422" s="492"/>
      <c r="L2422" s="226">
        <f>L2423+L2424</f>
        <v>0</v>
      </c>
      <c r="M2422" s="96"/>
    </row>
    <row r="2423" spans="1:16" s="82" customFormat="1" ht="19.5" customHeight="1" x14ac:dyDescent="0.25">
      <c r="A2423" s="146"/>
      <c r="B2423" s="99"/>
      <c r="C2423" s="100"/>
      <c r="D2423" s="142"/>
      <c r="E2423" s="102"/>
      <c r="F2423" s="103"/>
      <c r="G2423" s="143"/>
      <c r="H2423" s="96"/>
      <c r="I2423" s="105"/>
      <c r="J2423" s="105"/>
      <c r="K2423" s="108"/>
      <c r="L2423" s="244"/>
      <c r="M2423" s="103"/>
    </row>
    <row r="2424" spans="1:16" s="82" customFormat="1" ht="19.5" customHeight="1" x14ac:dyDescent="0.25">
      <c r="A2424" s="146"/>
      <c r="B2424" s="99"/>
      <c r="C2424" s="100"/>
      <c r="D2424" s="142"/>
      <c r="E2424" s="102"/>
      <c r="F2424" s="103"/>
      <c r="G2424" s="143"/>
      <c r="H2424" s="96"/>
      <c r="I2424" s="105"/>
      <c r="J2424" s="105"/>
      <c r="K2424" s="108"/>
      <c r="L2424" s="244"/>
      <c r="M2424" s="103"/>
    </row>
    <row r="2425" spans="1:16" s="82" customFormat="1" ht="19.5" customHeight="1" thickBot="1" x14ac:dyDescent="0.3">
      <c r="A2425" s="116" t="s">
        <v>34</v>
      </c>
      <c r="B2425" s="113"/>
      <c r="C2425" s="114"/>
      <c r="D2425" s="115"/>
      <c r="E2425" s="116"/>
      <c r="F2425" s="117"/>
      <c r="G2425" s="118"/>
      <c r="H2425" s="117"/>
      <c r="I2425" s="119"/>
      <c r="J2425" s="119"/>
      <c r="K2425" s="119"/>
      <c r="L2425" s="229" t="e">
        <f>L2321+#REF!+L2414+L2416+L2418+L2420+L2422</f>
        <v>#REF!</v>
      </c>
      <c r="M2425" s="204"/>
    </row>
    <row r="2426" spans="1:16" ht="19.5" customHeight="1" x14ac:dyDescent="0.15">
      <c r="A2426" s="489"/>
      <c r="B2426" s="123"/>
      <c r="C2426" s="124"/>
      <c r="D2426" s="496"/>
      <c r="E2426" s="489"/>
      <c r="F2426" s="123"/>
      <c r="G2426" s="489"/>
      <c r="H2426" s="123"/>
      <c r="I2426" s="496"/>
      <c r="J2426" s="496"/>
      <c r="K2426" s="496"/>
      <c r="L2426" s="230"/>
      <c r="M2426" s="205"/>
    </row>
    <row r="2427" spans="1:16" ht="19.5" customHeight="1" x14ac:dyDescent="0.15">
      <c r="A2427" s="558" t="s">
        <v>18</v>
      </c>
      <c r="B2427" s="558"/>
      <c r="C2427" s="558"/>
      <c r="D2427" s="558"/>
      <c r="E2427" s="558"/>
      <c r="F2427" s="558"/>
      <c r="G2427" s="560" t="s">
        <v>19</v>
      </c>
      <c r="H2427" s="560"/>
      <c r="I2427" s="128"/>
      <c r="J2427" s="128"/>
      <c r="K2427" s="128"/>
      <c r="L2427" s="550" t="s">
        <v>20</v>
      </c>
      <c r="M2427" s="550"/>
    </row>
    <row r="2428" spans="1:16" ht="19.5" customHeight="1" x14ac:dyDescent="0.15">
      <c r="A2428" s="71"/>
      <c r="B2428" s="83"/>
      <c r="C2428" s="84"/>
      <c r="D2428" s="502"/>
      <c r="E2428" s="122"/>
      <c r="F2428" s="130"/>
      <c r="G2428" s="131"/>
      <c r="H2428" s="130"/>
      <c r="I2428" s="82"/>
      <c r="J2428" s="82"/>
      <c r="K2428" s="200"/>
      <c r="L2428" s="231"/>
      <c r="M2428" s="130"/>
    </row>
    <row r="2429" spans="1:16" s="88" customFormat="1" ht="19.5" customHeight="1" x14ac:dyDescent="0.25">
      <c r="A2429" s="558" t="s">
        <v>35</v>
      </c>
      <c r="B2429" s="558"/>
      <c r="C2429" s="558"/>
      <c r="D2429" s="558"/>
      <c r="E2429" s="558"/>
      <c r="F2429" s="558"/>
      <c r="G2429" s="559" t="s">
        <v>36</v>
      </c>
      <c r="H2429" s="559"/>
      <c r="I2429" s="502"/>
      <c r="J2429" s="502"/>
      <c r="K2429" s="82"/>
      <c r="L2429" s="559" t="s">
        <v>37</v>
      </c>
      <c r="M2429" s="559"/>
    </row>
    <row r="2430" spans="1:16" s="74" customFormat="1" ht="19.5" customHeight="1" x14ac:dyDescent="0.25">
      <c r="A2430" s="558" t="s">
        <v>38</v>
      </c>
      <c r="B2430" s="558"/>
      <c r="C2430" s="558"/>
      <c r="D2430" s="558"/>
      <c r="E2430" s="558"/>
      <c r="F2430" s="558"/>
      <c r="G2430" s="550" t="s">
        <v>39</v>
      </c>
      <c r="H2430" s="550"/>
      <c r="I2430" s="497"/>
      <c r="J2430" s="497"/>
      <c r="K2430" s="82"/>
      <c r="L2430" s="550" t="s">
        <v>40</v>
      </c>
      <c r="M2430" s="550"/>
    </row>
    <row r="2431" spans="1:16" s="93" customFormat="1" ht="19.5" customHeight="1" x14ac:dyDescent="0.15">
      <c r="A2431" s="557" t="s">
        <v>14</v>
      </c>
      <c r="B2431" s="557"/>
      <c r="C2431" s="557"/>
      <c r="D2431" s="557"/>
      <c r="E2431" s="557"/>
      <c r="F2431" s="194"/>
      <c r="G2431" s="196"/>
      <c r="H2431" s="291"/>
      <c r="I2431" s="196"/>
      <c r="J2431" s="196"/>
      <c r="K2431" s="198"/>
      <c r="L2431" s="196"/>
      <c r="M2431" s="215"/>
    </row>
    <row r="2432" spans="1:16" s="74" customFormat="1" ht="19.5" customHeight="1" x14ac:dyDescent="0.15">
      <c r="A2432" s="254" t="s">
        <v>213</v>
      </c>
      <c r="B2432" s="254"/>
      <c r="C2432" s="255"/>
      <c r="D2432" s="256"/>
      <c r="E2432" s="218" t="s">
        <v>280</v>
      </c>
      <c r="F2432" s="254"/>
      <c r="G2432" s="256" t="s">
        <v>215</v>
      </c>
      <c r="H2432" s="295"/>
      <c r="I2432" s="248" t="s">
        <v>216</v>
      </c>
      <c r="J2432" s="254"/>
      <c r="K2432" s="249"/>
      <c r="L2432" s="260"/>
      <c r="M2432" s="301" t="s">
        <v>143</v>
      </c>
      <c r="P2432" s="97"/>
    </row>
    <row r="2433" spans="1:16" s="74" customFormat="1" ht="19.5" customHeight="1" x14ac:dyDescent="0.15">
      <c r="A2433" s="193"/>
      <c r="B2433" s="194"/>
      <c r="C2433" s="195"/>
      <c r="D2433" s="196"/>
      <c r="E2433" s="197"/>
      <c r="F2433" s="197"/>
      <c r="G2433" s="196"/>
      <c r="H2433" s="283"/>
      <c r="I2433" s="197"/>
      <c r="J2433" s="197"/>
      <c r="K2433" s="198"/>
      <c r="L2433" s="197"/>
      <c r="M2433" s="215"/>
      <c r="P2433" s="97"/>
    </row>
    <row r="2434" spans="1:16" s="74" customFormat="1" ht="19.5" customHeight="1" thickBot="1" x14ac:dyDescent="0.3">
      <c r="A2434" s="33" t="s">
        <v>2</v>
      </c>
      <c r="B2434" s="9" t="s">
        <v>3</v>
      </c>
      <c r="C2434" s="85" t="s">
        <v>4</v>
      </c>
      <c r="D2434" s="9" t="s">
        <v>5</v>
      </c>
      <c r="E2434" s="9" t="s">
        <v>6</v>
      </c>
      <c r="F2434" s="9" t="s">
        <v>7</v>
      </c>
      <c r="G2434" s="9" t="s">
        <v>8</v>
      </c>
      <c r="H2434" s="9" t="s">
        <v>9</v>
      </c>
      <c r="I2434" s="9" t="s">
        <v>22</v>
      </c>
      <c r="J2434" s="9" t="s">
        <v>10</v>
      </c>
      <c r="K2434" s="9" t="s">
        <v>11</v>
      </c>
      <c r="L2434" s="222" t="s">
        <v>12</v>
      </c>
      <c r="M2434" s="9" t="s">
        <v>13</v>
      </c>
      <c r="P2434" s="97"/>
    </row>
    <row r="2435" spans="1:16" s="93" customFormat="1" ht="19.5" customHeight="1" x14ac:dyDescent="0.25">
      <c r="A2435" s="551" t="s">
        <v>23</v>
      </c>
      <c r="B2435" s="552"/>
      <c r="C2435" s="552"/>
      <c r="D2435" s="552"/>
      <c r="E2435" s="552"/>
      <c r="F2435" s="552"/>
      <c r="G2435" s="552"/>
      <c r="H2435" s="552"/>
      <c r="I2435" s="552"/>
      <c r="J2435" s="552"/>
      <c r="K2435" s="553"/>
      <c r="L2435" s="243">
        <f>SUM(L2436:L2436)</f>
        <v>0</v>
      </c>
      <c r="M2435" s="89"/>
      <c r="P2435" s="261"/>
    </row>
    <row r="2436" spans="1:16" s="93" customFormat="1" ht="19.5" customHeight="1" x14ac:dyDescent="0.25">
      <c r="A2436" s="157"/>
      <c r="B2436" s="69"/>
      <c r="C2436" s="69"/>
      <c r="D2436" s="69"/>
      <c r="E2436" s="69"/>
      <c r="F2436" s="69"/>
      <c r="G2436" s="69"/>
      <c r="H2436" s="69"/>
      <c r="I2436" s="90"/>
      <c r="J2436" s="90"/>
      <c r="K2436" s="69"/>
      <c r="L2436" s="225"/>
      <c r="M2436" s="69"/>
      <c r="P2436" s="261"/>
    </row>
    <row r="2437" spans="1:16" s="93" customFormat="1" ht="19.5" customHeight="1" x14ac:dyDescent="0.25">
      <c r="A2437" s="157"/>
      <c r="B2437" s="69"/>
      <c r="C2437" s="69"/>
      <c r="D2437" s="69"/>
      <c r="E2437" s="69"/>
      <c r="F2437" s="69"/>
      <c r="G2437" s="69"/>
      <c r="H2437" s="69"/>
      <c r="I2437" s="90"/>
      <c r="J2437" s="90"/>
      <c r="K2437" s="69"/>
      <c r="L2437" s="225"/>
      <c r="M2437" s="69"/>
      <c r="P2437" s="261"/>
    </row>
    <row r="2438" spans="1:16" s="93" customFormat="1" ht="19.5" customHeight="1" x14ac:dyDescent="0.25">
      <c r="A2438" s="157"/>
      <c r="B2438" s="69"/>
      <c r="C2438" s="69"/>
      <c r="D2438" s="69"/>
      <c r="E2438" s="69"/>
      <c r="F2438" s="69"/>
      <c r="G2438" s="69"/>
      <c r="H2438" s="69"/>
      <c r="I2438" s="90"/>
      <c r="J2438" s="90"/>
      <c r="K2438" s="69"/>
      <c r="L2438" s="225"/>
      <c r="M2438" s="69"/>
      <c r="P2438" s="261"/>
    </row>
    <row r="2439" spans="1:16" s="74" customFormat="1" ht="19.5" customHeight="1" x14ac:dyDescent="0.25">
      <c r="A2439" s="157"/>
      <c r="B2439" s="69"/>
      <c r="C2439" s="69"/>
      <c r="D2439" s="69"/>
      <c r="E2439" s="69"/>
      <c r="F2439" s="69"/>
      <c r="G2439" s="69"/>
      <c r="H2439" s="69"/>
      <c r="I2439" s="90"/>
      <c r="J2439" s="90"/>
      <c r="K2439" s="69"/>
      <c r="L2439" s="225"/>
      <c r="M2439" s="69"/>
      <c r="P2439" s="97"/>
    </row>
    <row r="2440" spans="1:16" s="74" customFormat="1" ht="19.5" customHeight="1" x14ac:dyDescent="0.25">
      <c r="A2440" s="157"/>
      <c r="B2440" s="69"/>
      <c r="C2440" s="69"/>
      <c r="D2440" s="69"/>
      <c r="E2440" s="69"/>
      <c r="F2440" s="69"/>
      <c r="G2440" s="69"/>
      <c r="H2440" s="69"/>
      <c r="I2440" s="90"/>
      <c r="J2440" s="90"/>
      <c r="K2440" s="69"/>
      <c r="L2440" s="225"/>
      <c r="M2440" s="69"/>
      <c r="P2440" s="97"/>
    </row>
    <row r="2441" spans="1:16" s="74" customFormat="1" ht="19.5" customHeight="1" thickBot="1" x14ac:dyDescent="0.3">
      <c r="A2441" s="554" t="s">
        <v>24</v>
      </c>
      <c r="B2441" s="555"/>
      <c r="C2441" s="555"/>
      <c r="D2441" s="555"/>
      <c r="E2441" s="555"/>
      <c r="F2441" s="555"/>
      <c r="G2441" s="555"/>
      <c r="H2441" s="555"/>
      <c r="I2441" s="555"/>
      <c r="J2441" s="555"/>
      <c r="K2441" s="556"/>
      <c r="L2441" s="226">
        <f>L2442</f>
        <v>0</v>
      </c>
      <c r="M2441" s="96"/>
      <c r="P2441" s="97"/>
    </row>
    <row r="2442" spans="1:16" s="74" customFormat="1" ht="19.5" customHeight="1" x14ac:dyDescent="0.25">
      <c r="A2442" s="69"/>
      <c r="B2442" s="99"/>
      <c r="C2442" s="100"/>
      <c r="D2442" s="142"/>
      <c r="E2442" s="102"/>
      <c r="F2442" s="103"/>
      <c r="G2442" s="143"/>
      <c r="H2442" s="96"/>
      <c r="I2442" s="105"/>
      <c r="J2442" s="105"/>
      <c r="K2442" s="108"/>
      <c r="L2442" s="228"/>
      <c r="M2442" s="103"/>
      <c r="P2442" s="97"/>
    </row>
    <row r="2443" spans="1:16" s="74" customFormat="1" ht="19.5" customHeight="1" thickBot="1" x14ac:dyDescent="0.3">
      <c r="A2443" s="551" t="s">
        <v>25</v>
      </c>
      <c r="B2443" s="552"/>
      <c r="C2443" s="552"/>
      <c r="D2443" s="552"/>
      <c r="E2443" s="552"/>
      <c r="F2443" s="552"/>
      <c r="G2443" s="552"/>
      <c r="H2443" s="552"/>
      <c r="I2443" s="552"/>
      <c r="J2443" s="552"/>
      <c r="K2443" s="553"/>
      <c r="L2443" s="226">
        <f>L2444</f>
        <v>0</v>
      </c>
      <c r="M2443" s="96"/>
      <c r="P2443" s="97"/>
    </row>
    <row r="2444" spans="1:16" s="74" customFormat="1" ht="19.5" customHeight="1" x14ac:dyDescent="0.25">
      <c r="A2444" s="69"/>
      <c r="B2444" s="99"/>
      <c r="C2444" s="100"/>
      <c r="D2444" s="142"/>
      <c r="E2444" s="102"/>
      <c r="F2444" s="103"/>
      <c r="G2444" s="143"/>
      <c r="H2444" s="96"/>
      <c r="I2444" s="105"/>
      <c r="J2444" s="105"/>
      <c r="K2444" s="108"/>
      <c r="L2444" s="228"/>
      <c r="M2444" s="103"/>
      <c r="P2444" s="97"/>
    </row>
    <row r="2445" spans="1:16" s="74" customFormat="1" ht="19.5" customHeight="1" thickBot="1" x14ac:dyDescent="0.3">
      <c r="A2445" s="551" t="s">
        <v>42</v>
      </c>
      <c r="B2445" s="552"/>
      <c r="C2445" s="552"/>
      <c r="D2445" s="552"/>
      <c r="E2445" s="552"/>
      <c r="F2445" s="552"/>
      <c r="G2445" s="552"/>
      <c r="H2445" s="552"/>
      <c r="I2445" s="552"/>
      <c r="J2445" s="552"/>
      <c r="K2445" s="553"/>
      <c r="L2445" s="226">
        <v>0</v>
      </c>
      <c r="M2445" s="96"/>
      <c r="P2445" s="97"/>
    </row>
    <row r="2446" spans="1:16" s="74" customFormat="1" ht="19.5" customHeight="1" x14ac:dyDescent="0.25">
      <c r="A2446" s="69"/>
      <c r="B2446" s="99"/>
      <c r="C2446" s="100"/>
      <c r="D2446" s="142"/>
      <c r="E2446" s="102"/>
      <c r="F2446" s="103"/>
      <c r="G2446" s="143"/>
      <c r="H2446" s="96"/>
      <c r="I2446" s="105"/>
      <c r="J2446" s="105"/>
      <c r="K2446" s="108"/>
      <c r="L2446" s="228"/>
      <c r="M2446" s="103"/>
    </row>
    <row r="2447" spans="1:16" s="74" customFormat="1" ht="19.5" customHeight="1" thickBot="1" x14ac:dyDescent="0.3">
      <c r="A2447" s="551" t="s">
        <v>30</v>
      </c>
      <c r="B2447" s="552"/>
      <c r="C2447" s="552"/>
      <c r="D2447" s="552"/>
      <c r="E2447" s="552"/>
      <c r="F2447" s="552"/>
      <c r="G2447" s="552"/>
      <c r="H2447" s="552"/>
      <c r="I2447" s="552"/>
      <c r="J2447" s="552"/>
      <c r="K2447" s="553"/>
      <c r="L2447" s="226">
        <v>0</v>
      </c>
      <c r="M2447" s="96"/>
    </row>
    <row r="2448" spans="1:16" s="82" customFormat="1" ht="19.5" customHeight="1" x14ac:dyDescent="0.25">
      <c r="A2448" s="146"/>
      <c r="B2448" s="99"/>
      <c r="C2448" s="100"/>
      <c r="D2448" s="142"/>
      <c r="E2448" s="102"/>
      <c r="F2448" s="103"/>
      <c r="G2448" s="143"/>
      <c r="H2448" s="96"/>
      <c r="I2448" s="105"/>
      <c r="J2448" s="105"/>
      <c r="K2448" s="108"/>
      <c r="L2448" s="247"/>
      <c r="M2448" s="103"/>
    </row>
    <row r="2449" spans="1:16" s="82" customFormat="1" ht="19.5" customHeight="1" thickBot="1" x14ac:dyDescent="0.3">
      <c r="A2449" s="551" t="s">
        <v>31</v>
      </c>
      <c r="B2449" s="552"/>
      <c r="C2449" s="552"/>
      <c r="D2449" s="552"/>
      <c r="E2449" s="552"/>
      <c r="F2449" s="552"/>
      <c r="G2449" s="552"/>
      <c r="H2449" s="552"/>
      <c r="I2449" s="552"/>
      <c r="J2449" s="552"/>
      <c r="K2449" s="553"/>
      <c r="L2449" s="226">
        <f>L2450</f>
        <v>0</v>
      </c>
      <c r="M2449" s="96"/>
    </row>
    <row r="2450" spans="1:16" s="82" customFormat="1" ht="19.5" customHeight="1" x14ac:dyDescent="0.25">
      <c r="A2450" s="146"/>
      <c r="B2450" s="99"/>
      <c r="C2450" s="100"/>
      <c r="D2450" s="142"/>
      <c r="E2450" s="102"/>
      <c r="F2450" s="103"/>
      <c r="G2450" s="143"/>
      <c r="H2450" s="96"/>
      <c r="I2450" s="105"/>
      <c r="J2450" s="105"/>
      <c r="K2450" s="108"/>
      <c r="L2450" s="244"/>
      <c r="M2450" s="103"/>
    </row>
    <row r="2451" spans="1:16" s="82" customFormat="1" ht="19.5" customHeight="1" thickBot="1" x14ac:dyDescent="0.3">
      <c r="A2451" s="551" t="s">
        <v>32</v>
      </c>
      <c r="B2451" s="552"/>
      <c r="C2451" s="552"/>
      <c r="D2451" s="552"/>
      <c r="E2451" s="552"/>
      <c r="F2451" s="552"/>
      <c r="G2451" s="552"/>
      <c r="H2451" s="552"/>
      <c r="I2451" s="552"/>
      <c r="J2451" s="552"/>
      <c r="K2451" s="553"/>
      <c r="L2451" s="226">
        <f>L2452+L2453</f>
        <v>0</v>
      </c>
      <c r="M2451" s="96"/>
    </row>
    <row r="2452" spans="1:16" s="82" customFormat="1" ht="19.5" customHeight="1" x14ac:dyDescent="0.25">
      <c r="A2452" s="146"/>
      <c r="B2452" s="99"/>
      <c r="C2452" s="100"/>
      <c r="D2452" s="142"/>
      <c r="E2452" s="102"/>
      <c r="F2452" s="103"/>
      <c r="G2452" s="143"/>
      <c r="H2452" s="96"/>
      <c r="I2452" s="105"/>
      <c r="J2452" s="105"/>
      <c r="K2452" s="108"/>
      <c r="L2452" s="244"/>
      <c r="M2452" s="103"/>
    </row>
    <row r="2453" spans="1:16" s="82" customFormat="1" ht="19.5" customHeight="1" x14ac:dyDescent="0.25">
      <c r="A2453" s="146"/>
      <c r="B2453" s="99"/>
      <c r="C2453" s="100"/>
      <c r="D2453" s="142"/>
      <c r="E2453" s="102"/>
      <c r="F2453" s="103"/>
      <c r="G2453" s="143"/>
      <c r="H2453" s="96"/>
      <c r="I2453" s="105"/>
      <c r="J2453" s="105"/>
      <c r="K2453" s="108"/>
      <c r="L2453" s="244"/>
      <c r="M2453" s="103"/>
    </row>
    <row r="2454" spans="1:16" s="82" customFormat="1" ht="19.5" customHeight="1" thickBot="1" x14ac:dyDescent="0.3">
      <c r="A2454" s="116" t="s">
        <v>34</v>
      </c>
      <c r="B2454" s="113"/>
      <c r="C2454" s="114"/>
      <c r="D2454" s="115"/>
      <c r="E2454" s="116"/>
      <c r="F2454" s="117"/>
      <c r="G2454" s="118"/>
      <c r="H2454" s="117"/>
      <c r="I2454" s="119"/>
      <c r="J2454" s="119"/>
      <c r="K2454" s="119"/>
      <c r="L2454" s="229">
        <f>L2435+L2441+L2443+L2445+L2447+L2449+L2451</f>
        <v>0</v>
      </c>
      <c r="M2454" s="204"/>
    </row>
    <row r="2455" spans="1:16" ht="19.5" customHeight="1" x14ac:dyDescent="0.15">
      <c r="A2455" s="489"/>
      <c r="B2455" s="123"/>
      <c r="C2455" s="124"/>
      <c r="D2455" s="496"/>
      <c r="E2455" s="489"/>
      <c r="F2455" s="123"/>
      <c r="G2455" s="489"/>
      <c r="H2455" s="123"/>
      <c r="I2455" s="496"/>
      <c r="J2455" s="496"/>
      <c r="K2455" s="496"/>
      <c r="L2455" s="230"/>
      <c r="M2455" s="205"/>
    </row>
    <row r="2456" spans="1:16" ht="19.5" customHeight="1" x14ac:dyDescent="0.15">
      <c r="A2456" s="558" t="s">
        <v>18</v>
      </c>
      <c r="B2456" s="558"/>
      <c r="C2456" s="558"/>
      <c r="D2456" s="558"/>
      <c r="E2456" s="558"/>
      <c r="F2456" s="558"/>
      <c r="G2456" s="560" t="s">
        <v>19</v>
      </c>
      <c r="H2456" s="560"/>
      <c r="I2456" s="128"/>
      <c r="J2456" s="128"/>
      <c r="K2456" s="128"/>
      <c r="L2456" s="550" t="s">
        <v>20</v>
      </c>
      <c r="M2456" s="550"/>
    </row>
    <row r="2457" spans="1:16" ht="19.5" customHeight="1" x14ac:dyDescent="0.15">
      <c r="A2457" s="71"/>
      <c r="B2457" s="83"/>
      <c r="C2457" s="84"/>
      <c r="D2457" s="502"/>
      <c r="E2457" s="122"/>
      <c r="F2457" s="130"/>
      <c r="G2457" s="131"/>
      <c r="H2457" s="130"/>
      <c r="I2457" s="82"/>
      <c r="J2457" s="82"/>
      <c r="K2457" s="200"/>
      <c r="L2457" s="231"/>
      <c r="M2457" s="130"/>
    </row>
    <row r="2458" spans="1:16" s="88" customFormat="1" ht="19.5" customHeight="1" x14ac:dyDescent="0.25">
      <c r="A2458" s="558" t="s">
        <v>35</v>
      </c>
      <c r="B2458" s="558"/>
      <c r="C2458" s="558"/>
      <c r="D2458" s="558"/>
      <c r="E2458" s="558"/>
      <c r="F2458" s="558"/>
      <c r="G2458" s="559" t="s">
        <v>36</v>
      </c>
      <c r="H2458" s="559"/>
      <c r="I2458" s="502"/>
      <c r="J2458" s="502"/>
      <c r="K2458" s="82"/>
      <c r="L2458" s="559" t="s">
        <v>37</v>
      </c>
      <c r="M2458" s="559"/>
    </row>
    <row r="2459" spans="1:16" s="74" customFormat="1" ht="19.5" customHeight="1" x14ac:dyDescent="0.25">
      <c r="A2459" s="558" t="s">
        <v>38</v>
      </c>
      <c r="B2459" s="558"/>
      <c r="C2459" s="558"/>
      <c r="D2459" s="558"/>
      <c r="E2459" s="558"/>
      <c r="F2459" s="558"/>
      <c r="G2459" s="550" t="s">
        <v>39</v>
      </c>
      <c r="H2459" s="550"/>
      <c r="I2459" s="497"/>
      <c r="J2459" s="497"/>
      <c r="K2459" s="82"/>
      <c r="L2459" s="550" t="s">
        <v>40</v>
      </c>
      <c r="M2459" s="550"/>
    </row>
    <row r="2460" spans="1:16" s="93" customFormat="1" ht="19.5" customHeight="1" x14ac:dyDescent="0.15">
      <c r="A2460" s="557" t="s">
        <v>14</v>
      </c>
      <c r="B2460" s="557"/>
      <c r="C2460" s="557"/>
      <c r="D2460" s="557"/>
      <c r="E2460" s="557"/>
      <c r="F2460" s="194"/>
      <c r="G2460" s="196"/>
      <c r="H2460" s="291"/>
      <c r="I2460" s="196"/>
      <c r="J2460" s="196"/>
      <c r="K2460" s="198"/>
      <c r="L2460" s="196"/>
      <c r="M2460" s="215"/>
    </row>
    <row r="2461" spans="1:16" s="74" customFormat="1" ht="19.5" customHeight="1" x14ac:dyDescent="0.15">
      <c r="A2461" s="254" t="s">
        <v>213</v>
      </c>
      <c r="B2461" s="254"/>
      <c r="C2461" s="255"/>
      <c r="D2461" s="256"/>
      <c r="E2461" s="218" t="s">
        <v>281</v>
      </c>
      <c r="F2461" s="254"/>
      <c r="G2461" s="256" t="s">
        <v>50</v>
      </c>
      <c r="H2461" s="295"/>
      <c r="I2461" s="248" t="s">
        <v>216</v>
      </c>
      <c r="J2461" s="254"/>
      <c r="K2461" s="249"/>
      <c r="L2461" s="260"/>
      <c r="M2461" s="301" t="s">
        <v>143</v>
      </c>
      <c r="P2461" s="97"/>
    </row>
    <row r="2462" spans="1:16" s="74" customFormat="1" ht="19.5" customHeight="1" x14ac:dyDescent="0.15">
      <c r="A2462" s="193"/>
      <c r="B2462" s="194"/>
      <c r="C2462" s="195"/>
      <c r="D2462" s="196"/>
      <c r="E2462" s="197"/>
      <c r="F2462" s="197"/>
      <c r="G2462" s="196"/>
      <c r="H2462" s="283"/>
      <c r="I2462" s="197"/>
      <c r="J2462" s="197"/>
      <c r="K2462" s="198"/>
      <c r="L2462" s="197"/>
      <c r="M2462" s="215"/>
      <c r="P2462" s="97"/>
    </row>
    <row r="2463" spans="1:16" s="74" customFormat="1" ht="19.5" customHeight="1" thickBot="1" x14ac:dyDescent="0.3">
      <c r="A2463" s="33" t="s">
        <v>2</v>
      </c>
      <c r="B2463" s="9" t="s">
        <v>3</v>
      </c>
      <c r="C2463" s="85" t="s">
        <v>4</v>
      </c>
      <c r="D2463" s="9" t="s">
        <v>5</v>
      </c>
      <c r="E2463" s="9" t="s">
        <v>6</v>
      </c>
      <c r="F2463" s="9" t="s">
        <v>7</v>
      </c>
      <c r="G2463" s="9" t="s">
        <v>8</v>
      </c>
      <c r="H2463" s="9" t="s">
        <v>9</v>
      </c>
      <c r="I2463" s="9" t="s">
        <v>22</v>
      </c>
      <c r="J2463" s="9" t="s">
        <v>10</v>
      </c>
      <c r="K2463" s="9" t="s">
        <v>11</v>
      </c>
      <c r="L2463" s="222" t="s">
        <v>12</v>
      </c>
      <c r="M2463" s="9" t="s">
        <v>13</v>
      </c>
      <c r="P2463" s="97"/>
    </row>
    <row r="2464" spans="1:16" s="93" customFormat="1" ht="19.5" customHeight="1" x14ac:dyDescent="0.25">
      <c r="A2464" s="551" t="s">
        <v>23</v>
      </c>
      <c r="B2464" s="552"/>
      <c r="C2464" s="552"/>
      <c r="D2464" s="552"/>
      <c r="E2464" s="552"/>
      <c r="F2464" s="552"/>
      <c r="G2464" s="552"/>
      <c r="H2464" s="552"/>
      <c r="I2464" s="552"/>
      <c r="J2464" s="552"/>
      <c r="K2464" s="553"/>
      <c r="L2464" s="243">
        <f>SUM(L2465:L2465)</f>
        <v>0</v>
      </c>
      <c r="M2464" s="89"/>
      <c r="P2464" s="261"/>
    </row>
    <row r="2465" spans="1:16" s="93" customFormat="1" ht="19.5" customHeight="1" x14ac:dyDescent="0.25">
      <c r="A2465" s="157"/>
      <c r="B2465" s="69"/>
      <c r="C2465" s="69"/>
      <c r="D2465" s="69"/>
      <c r="E2465" s="69"/>
      <c r="F2465" s="69"/>
      <c r="G2465" s="69"/>
      <c r="H2465" s="69"/>
      <c r="I2465" s="90"/>
      <c r="J2465" s="90"/>
      <c r="K2465" s="69"/>
      <c r="L2465" s="225"/>
      <c r="M2465" s="69"/>
      <c r="P2465" s="261"/>
    </row>
    <row r="2466" spans="1:16" s="74" customFormat="1" ht="19.5" customHeight="1" thickBot="1" x14ac:dyDescent="0.3">
      <c r="A2466" s="554" t="s">
        <v>640</v>
      </c>
      <c r="B2466" s="555"/>
      <c r="C2466" s="555"/>
      <c r="D2466" s="555"/>
      <c r="E2466" s="555"/>
      <c r="F2466" s="555"/>
      <c r="G2466" s="555"/>
      <c r="H2466" s="555"/>
      <c r="I2466" s="555"/>
      <c r="J2466" s="555"/>
      <c r="K2466" s="556"/>
      <c r="L2466" s="314">
        <f>L2467</f>
        <v>0</v>
      </c>
      <c r="M2466" s="96"/>
      <c r="P2466" s="97"/>
    </row>
    <row r="2467" spans="1:16" s="74" customFormat="1" ht="19.5" customHeight="1" x14ac:dyDescent="0.25">
      <c r="A2467" s="69"/>
      <c r="B2467" s="99"/>
      <c r="C2467" s="100"/>
      <c r="D2467" s="142"/>
      <c r="E2467" s="102"/>
      <c r="F2467" s="103"/>
      <c r="G2467" s="439"/>
      <c r="H2467" s="96"/>
      <c r="I2467" s="105"/>
      <c r="J2467" s="105"/>
      <c r="K2467" s="108"/>
      <c r="L2467" s="228"/>
      <c r="M2467" s="103"/>
      <c r="P2467" s="97"/>
    </row>
    <row r="2468" spans="1:16" s="74" customFormat="1" ht="19.5" customHeight="1" x14ac:dyDescent="0.25">
      <c r="A2468" s="564" t="s">
        <v>29</v>
      </c>
      <c r="B2468" s="565"/>
      <c r="C2468" s="565"/>
      <c r="D2468" s="565"/>
      <c r="E2468" s="565"/>
      <c r="F2468" s="565"/>
      <c r="G2468" s="565"/>
      <c r="H2468" s="565"/>
      <c r="I2468" s="565"/>
      <c r="J2468" s="565"/>
      <c r="K2468" s="566"/>
      <c r="L2468" s="334">
        <f>SUM(L2469:L2471)</f>
        <v>0</v>
      </c>
      <c r="M2468" s="96"/>
      <c r="P2468" s="97"/>
    </row>
    <row r="2469" spans="1:16" s="74" customFormat="1" ht="19.5" customHeight="1" x14ac:dyDescent="0.25">
      <c r="A2469" s="69"/>
      <c r="B2469" s="99"/>
      <c r="C2469" s="100"/>
      <c r="D2469" s="152"/>
      <c r="E2469" s="108"/>
      <c r="F2469" s="103"/>
      <c r="G2469" s="144"/>
      <c r="H2469" s="103"/>
      <c r="I2469" s="145"/>
      <c r="J2469" s="145"/>
      <c r="K2469" s="108"/>
      <c r="L2469" s="247"/>
      <c r="M2469" s="103"/>
      <c r="P2469" s="97"/>
    </row>
    <row r="2470" spans="1:16" s="74" customFormat="1" ht="19.5" customHeight="1" x14ac:dyDescent="0.25">
      <c r="A2470" s="69"/>
      <c r="B2470" s="99"/>
      <c r="C2470" s="100"/>
      <c r="D2470" s="152"/>
      <c r="E2470" s="108"/>
      <c r="F2470" s="103"/>
      <c r="G2470" s="144"/>
      <c r="H2470" s="103"/>
      <c r="I2470" s="145"/>
      <c r="J2470" s="145"/>
      <c r="K2470" s="108"/>
      <c r="L2470" s="228"/>
      <c r="M2470" s="96"/>
      <c r="P2470" s="97"/>
    </row>
    <row r="2471" spans="1:16" s="74" customFormat="1" ht="19.5" customHeight="1" x14ac:dyDescent="0.25">
      <c r="A2471" s="69"/>
      <c r="B2471" s="99"/>
      <c r="C2471" s="100"/>
      <c r="D2471" s="152"/>
      <c r="E2471" s="108"/>
      <c r="F2471" s="103"/>
      <c r="G2471" s="144"/>
      <c r="H2471" s="103"/>
      <c r="I2471" s="145"/>
      <c r="J2471" s="145"/>
      <c r="K2471" s="108"/>
      <c r="L2471" s="228"/>
      <c r="M2471" s="96"/>
      <c r="P2471" s="97"/>
    </row>
    <row r="2472" spans="1:16" s="74" customFormat="1" ht="19.5" customHeight="1" thickBot="1" x14ac:dyDescent="0.3">
      <c r="A2472" s="554"/>
      <c r="B2472" s="555"/>
      <c r="C2472" s="555"/>
      <c r="D2472" s="555"/>
      <c r="E2472" s="555"/>
      <c r="F2472" s="555"/>
      <c r="G2472" s="555"/>
      <c r="H2472" s="555"/>
      <c r="I2472" s="555"/>
      <c r="J2472" s="555"/>
      <c r="K2472" s="556"/>
      <c r="L2472" s="226">
        <v>0</v>
      </c>
      <c r="M2472" s="96"/>
      <c r="O2472" s="82"/>
      <c r="P2472" s="97"/>
    </row>
    <row r="2473" spans="1:16" s="74" customFormat="1" ht="19.5" customHeight="1" x14ac:dyDescent="0.25">
      <c r="A2473" s="69"/>
      <c r="B2473" s="99"/>
      <c r="C2473" s="100"/>
      <c r="D2473" s="142"/>
      <c r="E2473" s="102"/>
      <c r="F2473" s="103"/>
      <c r="G2473" s="143"/>
      <c r="H2473" s="96"/>
      <c r="I2473" s="105"/>
      <c r="J2473" s="105"/>
      <c r="K2473" s="108"/>
      <c r="L2473" s="228"/>
      <c r="M2473" s="103"/>
    </row>
    <row r="2474" spans="1:16" s="74" customFormat="1" ht="19.5" customHeight="1" thickBot="1" x14ac:dyDescent="0.3">
      <c r="A2474" s="551"/>
      <c r="B2474" s="552"/>
      <c r="C2474" s="552"/>
      <c r="D2474" s="552"/>
      <c r="E2474" s="552"/>
      <c r="F2474" s="552"/>
      <c r="G2474" s="552"/>
      <c r="H2474" s="552"/>
      <c r="I2474" s="552"/>
      <c r="J2474" s="552"/>
      <c r="K2474" s="553"/>
      <c r="L2474" s="226">
        <v>0</v>
      </c>
      <c r="M2474" s="96"/>
    </row>
    <row r="2475" spans="1:16" s="82" customFormat="1" ht="19.5" customHeight="1" x14ac:dyDescent="0.25">
      <c r="A2475" s="146"/>
      <c r="B2475" s="99"/>
      <c r="C2475" s="100"/>
      <c r="D2475" s="142"/>
      <c r="E2475" s="102"/>
      <c r="F2475" s="103"/>
      <c r="G2475" s="143"/>
      <c r="H2475" s="96"/>
      <c r="I2475" s="105"/>
      <c r="J2475" s="105"/>
      <c r="K2475" s="108"/>
      <c r="L2475" s="247"/>
      <c r="M2475" s="103"/>
    </row>
    <row r="2476" spans="1:16" s="82" customFormat="1" ht="19.5" customHeight="1" thickBot="1" x14ac:dyDescent="0.3">
      <c r="A2476" s="551"/>
      <c r="B2476" s="552"/>
      <c r="C2476" s="552"/>
      <c r="D2476" s="552"/>
      <c r="E2476" s="552"/>
      <c r="F2476" s="552"/>
      <c r="G2476" s="552"/>
      <c r="H2476" s="552"/>
      <c r="I2476" s="552"/>
      <c r="J2476" s="552"/>
      <c r="K2476" s="553"/>
      <c r="L2476" s="226">
        <f>L2477</f>
        <v>0</v>
      </c>
      <c r="M2476" s="96"/>
    </row>
    <row r="2477" spans="1:16" s="82" customFormat="1" ht="19.5" customHeight="1" x14ac:dyDescent="0.25">
      <c r="A2477" s="146"/>
      <c r="B2477" s="99"/>
      <c r="C2477" s="100"/>
      <c r="D2477" s="142"/>
      <c r="E2477" s="102"/>
      <c r="F2477" s="103"/>
      <c r="G2477" s="143"/>
      <c r="H2477" s="96"/>
      <c r="I2477" s="105"/>
      <c r="J2477" s="105"/>
      <c r="K2477" s="108"/>
      <c r="L2477" s="244"/>
      <c r="M2477" s="103"/>
    </row>
    <row r="2478" spans="1:16" s="82" customFormat="1" ht="19.5" customHeight="1" thickBot="1" x14ac:dyDescent="0.3">
      <c r="A2478" s="551"/>
      <c r="B2478" s="552"/>
      <c r="C2478" s="552"/>
      <c r="D2478" s="552"/>
      <c r="E2478" s="552"/>
      <c r="F2478" s="552"/>
      <c r="G2478" s="552"/>
      <c r="H2478" s="552"/>
      <c r="I2478" s="552"/>
      <c r="J2478" s="552"/>
      <c r="K2478" s="553"/>
      <c r="L2478" s="226">
        <f>L2479+L2480</f>
        <v>0</v>
      </c>
      <c r="M2478" s="96"/>
    </row>
    <row r="2479" spans="1:16" s="82" customFormat="1" ht="19.5" customHeight="1" x14ac:dyDescent="0.25">
      <c r="A2479" s="146"/>
      <c r="B2479" s="99"/>
      <c r="C2479" s="100"/>
      <c r="D2479" s="142"/>
      <c r="E2479" s="102"/>
      <c r="F2479" s="103"/>
      <c r="G2479" s="143"/>
      <c r="H2479" s="96"/>
      <c r="I2479" s="105"/>
      <c r="J2479" s="105"/>
      <c r="K2479" s="108"/>
      <c r="L2479" s="244"/>
      <c r="M2479" s="103"/>
    </row>
    <row r="2480" spans="1:16" s="82" customFormat="1" ht="19.5" customHeight="1" x14ac:dyDescent="0.25">
      <c r="A2480" s="146"/>
      <c r="B2480" s="99"/>
      <c r="C2480" s="100"/>
      <c r="D2480" s="142"/>
      <c r="E2480" s="102"/>
      <c r="F2480" s="103"/>
      <c r="G2480" s="143"/>
      <c r="H2480" s="96"/>
      <c r="I2480" s="105"/>
      <c r="J2480" s="105"/>
      <c r="K2480" s="108"/>
      <c r="L2480" s="244"/>
      <c r="M2480" s="103"/>
    </row>
    <row r="2481" spans="1:16" s="82" customFormat="1" ht="19.5" customHeight="1" thickBot="1" x14ac:dyDescent="0.3">
      <c r="A2481" s="116" t="s">
        <v>34</v>
      </c>
      <c r="B2481" s="113"/>
      <c r="C2481" s="114"/>
      <c r="D2481" s="115"/>
      <c r="E2481" s="116"/>
      <c r="F2481" s="117"/>
      <c r="G2481" s="118"/>
      <c r="H2481" s="117"/>
      <c r="I2481" s="119"/>
      <c r="J2481" s="119"/>
      <c r="K2481" s="119"/>
      <c r="L2481" s="229">
        <f>L2464+L2466+L2468+L2472+L2474+L2476+L2478</f>
        <v>0</v>
      </c>
      <c r="M2481" s="204"/>
    </row>
    <row r="2482" spans="1:16" ht="19.5" customHeight="1" x14ac:dyDescent="0.15">
      <c r="A2482" s="489"/>
      <c r="B2482" s="123"/>
      <c r="C2482" s="124"/>
      <c r="D2482" s="496"/>
      <c r="E2482" s="489"/>
      <c r="F2482" s="123"/>
      <c r="G2482" s="489"/>
      <c r="H2482" s="123"/>
      <c r="I2482" s="496"/>
      <c r="J2482" s="496"/>
      <c r="K2482" s="496"/>
      <c r="L2482" s="230"/>
      <c r="M2482" s="205"/>
    </row>
    <row r="2483" spans="1:16" ht="19.5" customHeight="1" x14ac:dyDescent="0.15">
      <c r="A2483" s="558" t="s">
        <v>18</v>
      </c>
      <c r="B2483" s="558"/>
      <c r="C2483" s="558"/>
      <c r="D2483" s="558"/>
      <c r="E2483" s="558"/>
      <c r="F2483" s="558"/>
      <c r="G2483" s="560" t="s">
        <v>19</v>
      </c>
      <c r="H2483" s="560"/>
      <c r="I2483" s="128"/>
      <c r="J2483" s="128"/>
      <c r="K2483" s="128"/>
      <c r="L2483" s="550" t="s">
        <v>20</v>
      </c>
      <c r="M2483" s="550"/>
    </row>
    <row r="2484" spans="1:16" ht="19.5" customHeight="1" x14ac:dyDescent="0.15">
      <c r="A2484" s="71"/>
      <c r="B2484" s="83"/>
      <c r="C2484" s="84"/>
      <c r="D2484" s="502"/>
      <c r="E2484" s="122"/>
      <c r="F2484" s="130"/>
      <c r="G2484" s="131"/>
      <c r="H2484" s="130"/>
      <c r="I2484" s="82"/>
      <c r="J2484" s="82"/>
      <c r="K2484" s="200"/>
      <c r="L2484" s="231"/>
      <c r="M2484" s="130"/>
    </row>
    <row r="2485" spans="1:16" ht="19.5" customHeight="1" x14ac:dyDescent="0.15">
      <c r="A2485" s="558" t="s">
        <v>35</v>
      </c>
      <c r="B2485" s="558"/>
      <c r="C2485" s="558"/>
      <c r="D2485" s="558"/>
      <c r="E2485" s="558"/>
      <c r="F2485" s="558"/>
      <c r="G2485" s="559" t="s">
        <v>36</v>
      </c>
      <c r="H2485" s="559"/>
      <c r="I2485" s="502"/>
      <c r="J2485" s="502"/>
      <c r="K2485" s="82"/>
      <c r="L2485" s="559" t="s">
        <v>37</v>
      </c>
      <c r="M2485" s="559"/>
    </row>
    <row r="2486" spans="1:16" ht="19.5" customHeight="1" x14ac:dyDescent="0.15">
      <c r="A2486" s="558" t="s">
        <v>38</v>
      </c>
      <c r="B2486" s="558"/>
      <c r="C2486" s="558"/>
      <c r="D2486" s="558"/>
      <c r="E2486" s="558"/>
      <c r="F2486" s="558"/>
      <c r="G2486" s="550" t="s">
        <v>39</v>
      </c>
      <c r="H2486" s="550"/>
      <c r="I2486" s="497"/>
      <c r="J2486" s="497"/>
      <c r="K2486" s="82"/>
      <c r="L2486" s="550" t="s">
        <v>40</v>
      </c>
      <c r="M2486" s="550"/>
    </row>
    <row r="2487" spans="1:16" ht="19.5" customHeight="1" x14ac:dyDescent="0.15"/>
    <row r="2488" spans="1:16" s="93" customFormat="1" ht="19.5" customHeight="1" x14ac:dyDescent="0.15">
      <c r="A2488" s="557" t="s">
        <v>14</v>
      </c>
      <c r="B2488" s="557"/>
      <c r="C2488" s="557"/>
      <c r="D2488" s="557"/>
      <c r="E2488" s="557"/>
      <c r="F2488" s="194"/>
      <c r="G2488" s="196"/>
      <c r="H2488" s="291"/>
      <c r="I2488" s="196"/>
      <c r="J2488" s="196"/>
      <c r="K2488" s="198"/>
      <c r="L2488" s="196"/>
      <c r="M2488" s="215"/>
    </row>
    <row r="2489" spans="1:16" s="74" customFormat="1" ht="19.5" customHeight="1" x14ac:dyDescent="0.15">
      <c r="A2489" s="254" t="s">
        <v>213</v>
      </c>
      <c r="B2489" s="254"/>
      <c r="C2489" s="255"/>
      <c r="D2489" s="256"/>
      <c r="E2489" s="218" t="s">
        <v>651</v>
      </c>
      <c r="F2489" s="254"/>
      <c r="G2489" s="256" t="s">
        <v>50</v>
      </c>
      <c r="H2489" s="295"/>
      <c r="I2489" s="248" t="s">
        <v>216</v>
      </c>
      <c r="J2489" s="254"/>
      <c r="K2489" s="249"/>
      <c r="L2489" s="260"/>
      <c r="M2489" s="301" t="s">
        <v>143</v>
      </c>
      <c r="P2489" s="97"/>
    </row>
    <row r="2490" spans="1:16" s="74" customFormat="1" ht="19.5" customHeight="1" x14ac:dyDescent="0.15">
      <c r="A2490" s="193"/>
      <c r="B2490" s="194"/>
      <c r="C2490" s="195"/>
      <c r="D2490" s="196"/>
      <c r="E2490" s="197"/>
      <c r="F2490" s="197"/>
      <c r="G2490" s="196"/>
      <c r="H2490" s="283"/>
      <c r="I2490" s="197"/>
      <c r="J2490" s="197"/>
      <c r="K2490" s="198"/>
      <c r="L2490" s="197"/>
      <c r="M2490" s="215"/>
      <c r="P2490" s="97"/>
    </row>
    <row r="2491" spans="1:16" s="74" customFormat="1" ht="19.5" customHeight="1" thickBot="1" x14ac:dyDescent="0.3">
      <c r="A2491" s="33" t="s">
        <v>2</v>
      </c>
      <c r="B2491" s="9" t="s">
        <v>3</v>
      </c>
      <c r="C2491" s="85" t="s">
        <v>4</v>
      </c>
      <c r="D2491" s="9" t="s">
        <v>5</v>
      </c>
      <c r="E2491" s="9" t="s">
        <v>6</v>
      </c>
      <c r="F2491" s="9" t="s">
        <v>7</v>
      </c>
      <c r="G2491" s="9" t="s">
        <v>8</v>
      </c>
      <c r="H2491" s="9" t="s">
        <v>9</v>
      </c>
      <c r="I2491" s="9" t="s">
        <v>22</v>
      </c>
      <c r="J2491" s="9" t="s">
        <v>10</v>
      </c>
      <c r="K2491" s="9" t="s">
        <v>11</v>
      </c>
      <c r="L2491" s="222" t="s">
        <v>12</v>
      </c>
      <c r="M2491" s="9" t="s">
        <v>13</v>
      </c>
      <c r="P2491" s="97"/>
    </row>
    <row r="2492" spans="1:16" s="93" customFormat="1" ht="19.5" customHeight="1" x14ac:dyDescent="0.25">
      <c r="A2492" s="551" t="s">
        <v>640</v>
      </c>
      <c r="B2492" s="552"/>
      <c r="C2492" s="552"/>
      <c r="D2492" s="552"/>
      <c r="E2492" s="552"/>
      <c r="F2492" s="552"/>
      <c r="G2492" s="552"/>
      <c r="H2492" s="552"/>
      <c r="I2492" s="552"/>
      <c r="J2492" s="552"/>
      <c r="K2492" s="553"/>
      <c r="L2492" s="313">
        <f>SUM(L2493:L2493)</f>
        <v>0</v>
      </c>
      <c r="M2492" s="89"/>
      <c r="P2492" s="261"/>
    </row>
    <row r="2493" spans="1:16" s="93" customFormat="1" ht="19.5" customHeight="1" x14ac:dyDescent="0.25">
      <c r="A2493" s="157"/>
      <c r="B2493" s="69"/>
      <c r="C2493" s="69"/>
      <c r="D2493" s="69"/>
      <c r="E2493" s="69"/>
      <c r="F2493" s="69"/>
      <c r="G2493" s="69"/>
      <c r="H2493" s="69"/>
      <c r="I2493" s="90"/>
      <c r="J2493" s="90"/>
      <c r="K2493" s="69"/>
      <c r="L2493" s="225"/>
      <c r="M2493" s="69"/>
      <c r="P2493" s="261"/>
    </row>
    <row r="2494" spans="1:16" s="74" customFormat="1" ht="19.5" customHeight="1" x14ac:dyDescent="0.25">
      <c r="A2494" s="561" t="s">
        <v>33</v>
      </c>
      <c r="B2494" s="562"/>
      <c r="C2494" s="562"/>
      <c r="D2494" s="562"/>
      <c r="E2494" s="562"/>
      <c r="F2494" s="562"/>
      <c r="G2494" s="562"/>
      <c r="H2494" s="562"/>
      <c r="I2494" s="562"/>
      <c r="J2494" s="562"/>
      <c r="K2494" s="563"/>
      <c r="L2494" s="303">
        <f>SUM(L2495:L2499)</f>
        <v>0</v>
      </c>
      <c r="M2494" s="89"/>
      <c r="P2494" s="97"/>
    </row>
    <row r="2495" spans="1:16" ht="19.5" customHeight="1" x14ac:dyDescent="0.15">
      <c r="A2495" s="372"/>
      <c r="B2495" s="373"/>
      <c r="C2495" s="373"/>
      <c r="D2495" s="373"/>
      <c r="E2495" s="373"/>
      <c r="F2495" s="373"/>
      <c r="G2495" s="374"/>
      <c r="H2495" s="374"/>
      <c r="I2495" s="443"/>
      <c r="J2495" s="443"/>
      <c r="K2495" s="373"/>
      <c r="L2495" s="444"/>
      <c r="M2495" s="374"/>
    </row>
    <row r="2496" spans="1:16" ht="19.5" customHeight="1" x14ac:dyDescent="0.15">
      <c r="A2496" s="372"/>
      <c r="B2496" s="373"/>
      <c r="C2496" s="373"/>
      <c r="D2496" s="373"/>
      <c r="E2496" s="373"/>
      <c r="F2496" s="373"/>
      <c r="G2496" s="373"/>
      <c r="H2496" s="374"/>
      <c r="I2496" s="373"/>
      <c r="J2496" s="373"/>
      <c r="K2496" s="373"/>
      <c r="L2496" s="373"/>
      <c r="M2496" s="374"/>
    </row>
    <row r="2497" spans="1:16" ht="19.5" customHeight="1" x14ac:dyDescent="0.15">
      <c r="A2497" s="372"/>
      <c r="B2497" s="373"/>
      <c r="C2497" s="373"/>
      <c r="D2497" s="373"/>
      <c r="E2497" s="373"/>
      <c r="F2497" s="373"/>
      <c r="G2497" s="373"/>
      <c r="H2497" s="374"/>
      <c r="I2497" s="373"/>
      <c r="J2497" s="373"/>
      <c r="K2497" s="373"/>
      <c r="L2497" s="373"/>
      <c r="M2497" s="374"/>
    </row>
    <row r="2498" spans="1:16" ht="19.5" customHeight="1" x14ac:dyDescent="0.15">
      <c r="A2498" s="372"/>
      <c r="B2498" s="373"/>
      <c r="C2498" s="373"/>
      <c r="D2498" s="373"/>
      <c r="E2498" s="373"/>
      <c r="F2498" s="373"/>
      <c r="G2498" s="373"/>
      <c r="H2498" s="374"/>
      <c r="I2498" s="373"/>
      <c r="J2498" s="373"/>
      <c r="K2498" s="373"/>
      <c r="L2498" s="373"/>
      <c r="M2498" s="374"/>
    </row>
    <row r="2499" spans="1:16" s="74" customFormat="1" ht="19.5" customHeight="1" x14ac:dyDescent="0.25">
      <c r="A2499" s="506"/>
      <c r="B2499" s="367"/>
      <c r="C2499" s="354"/>
      <c r="D2499" s="368"/>
      <c r="E2499" s="369"/>
      <c r="F2499" s="96"/>
      <c r="G2499" s="370"/>
      <c r="H2499" s="96"/>
      <c r="I2499" s="105"/>
      <c r="J2499" s="105"/>
      <c r="K2499" s="369"/>
      <c r="L2499" s="371"/>
      <c r="M2499" s="96"/>
      <c r="P2499" s="97"/>
    </row>
    <row r="2500" spans="1:16" s="74" customFormat="1" ht="19.5" customHeight="1" thickBot="1" x14ac:dyDescent="0.3">
      <c r="A2500" s="554"/>
      <c r="B2500" s="555"/>
      <c r="C2500" s="555"/>
      <c r="D2500" s="555"/>
      <c r="E2500" s="555"/>
      <c r="F2500" s="555"/>
      <c r="G2500" s="555"/>
      <c r="H2500" s="555"/>
      <c r="I2500" s="555"/>
      <c r="J2500" s="555"/>
      <c r="K2500" s="556"/>
      <c r="L2500" s="226">
        <f>L2501</f>
        <v>0</v>
      </c>
      <c r="M2500" s="96"/>
      <c r="P2500" s="97"/>
    </row>
    <row r="2501" spans="1:16" s="74" customFormat="1" ht="19.5" customHeight="1" x14ac:dyDescent="0.25">
      <c r="A2501" s="69"/>
      <c r="B2501" s="99"/>
      <c r="C2501" s="100"/>
      <c r="D2501" s="142"/>
      <c r="E2501" s="102"/>
      <c r="F2501" s="103"/>
      <c r="G2501" s="143"/>
      <c r="H2501" s="96"/>
      <c r="I2501" s="105"/>
      <c r="J2501" s="105"/>
      <c r="K2501" s="108"/>
      <c r="L2501" s="228"/>
      <c r="M2501" s="103"/>
      <c r="P2501" s="97"/>
    </row>
    <row r="2502" spans="1:16" s="82" customFormat="1" ht="19.5" customHeight="1" thickBot="1" x14ac:dyDescent="0.3">
      <c r="A2502" s="116" t="s">
        <v>34</v>
      </c>
      <c r="B2502" s="113"/>
      <c r="C2502" s="114"/>
      <c r="D2502" s="115"/>
      <c r="E2502" s="116"/>
      <c r="F2502" s="117"/>
      <c r="G2502" s="118"/>
      <c r="H2502" s="117"/>
      <c r="I2502" s="119"/>
      <c r="J2502" s="119"/>
      <c r="K2502" s="119"/>
      <c r="L2502" s="229">
        <f>L2492+L2494+L2500</f>
        <v>0</v>
      </c>
      <c r="M2502" s="204"/>
    </row>
    <row r="2503" spans="1:16" ht="19.5" customHeight="1" x14ac:dyDescent="0.15">
      <c r="A2503" s="489"/>
      <c r="B2503" s="123"/>
      <c r="C2503" s="124"/>
      <c r="D2503" s="496"/>
      <c r="E2503" s="489"/>
      <c r="F2503" s="123"/>
      <c r="G2503" s="489"/>
      <c r="H2503" s="123"/>
      <c r="I2503" s="496"/>
      <c r="J2503" s="496"/>
      <c r="K2503" s="496"/>
      <c r="L2503" s="230"/>
      <c r="M2503" s="205"/>
    </row>
    <row r="2504" spans="1:16" ht="19.5" customHeight="1" x14ac:dyDescent="0.15">
      <c r="A2504" s="558" t="s">
        <v>18</v>
      </c>
      <c r="B2504" s="558"/>
      <c r="C2504" s="558"/>
      <c r="D2504" s="558"/>
      <c r="E2504" s="558"/>
      <c r="F2504" s="558"/>
      <c r="G2504" s="560" t="s">
        <v>19</v>
      </c>
      <c r="H2504" s="560"/>
      <c r="I2504" s="128"/>
      <c r="J2504" s="128"/>
      <c r="K2504" s="128"/>
      <c r="L2504" s="550" t="s">
        <v>20</v>
      </c>
      <c r="M2504" s="550"/>
    </row>
    <row r="2505" spans="1:16" ht="19.5" customHeight="1" x14ac:dyDescent="0.15">
      <c r="A2505" s="71"/>
      <c r="B2505" s="83"/>
      <c r="C2505" s="84"/>
      <c r="D2505" s="502"/>
      <c r="E2505" s="122"/>
      <c r="F2505" s="130"/>
      <c r="G2505" s="131"/>
      <c r="H2505" s="130"/>
      <c r="I2505" s="82"/>
      <c r="J2505" s="82"/>
      <c r="K2505" s="200"/>
      <c r="L2505" s="231"/>
      <c r="M2505" s="130"/>
    </row>
    <row r="2506" spans="1:16" ht="19.5" customHeight="1" x14ac:dyDescent="0.15">
      <c r="A2506" s="558" t="s">
        <v>35</v>
      </c>
      <c r="B2506" s="558"/>
      <c r="C2506" s="558"/>
      <c r="D2506" s="558"/>
      <c r="E2506" s="558"/>
      <c r="F2506" s="558"/>
      <c r="G2506" s="559" t="s">
        <v>36</v>
      </c>
      <c r="H2506" s="559"/>
      <c r="I2506" s="502"/>
      <c r="J2506" s="502"/>
      <c r="K2506" s="82"/>
      <c r="L2506" s="559" t="s">
        <v>37</v>
      </c>
      <c r="M2506" s="559"/>
    </row>
    <row r="2507" spans="1:16" ht="19.5" customHeight="1" x14ac:dyDescent="0.15">
      <c r="A2507" s="558" t="s">
        <v>38</v>
      </c>
      <c r="B2507" s="558"/>
      <c r="C2507" s="558"/>
      <c r="D2507" s="558"/>
      <c r="E2507" s="558"/>
      <c r="F2507" s="558"/>
      <c r="G2507" s="550" t="s">
        <v>39</v>
      </c>
      <c r="H2507" s="550"/>
      <c r="I2507" s="497"/>
      <c r="J2507" s="497"/>
      <c r="K2507" s="82"/>
      <c r="L2507" s="550" t="s">
        <v>40</v>
      </c>
      <c r="M2507" s="550"/>
    </row>
    <row r="2508" spans="1:16" ht="19.5" customHeight="1" x14ac:dyDescent="0.15"/>
    <row r="2509" spans="1:16" s="93" customFormat="1" ht="19.5" customHeight="1" x14ac:dyDescent="0.15">
      <c r="A2509" s="557"/>
      <c r="B2509" s="557"/>
      <c r="C2509" s="557"/>
      <c r="D2509" s="557"/>
      <c r="E2509" s="557"/>
      <c r="F2509" s="194"/>
      <c r="G2509" s="196"/>
      <c r="H2509" s="291"/>
      <c r="I2509" s="196"/>
      <c r="J2509" s="196"/>
      <c r="K2509" s="198"/>
      <c r="L2509" s="196"/>
      <c r="M2509" s="215"/>
    </row>
    <row r="2510" spans="1:16" s="82" customFormat="1" ht="19.5" customHeight="1" x14ac:dyDescent="0.25">
      <c r="A2510" s="146"/>
      <c r="B2510" s="99"/>
      <c r="C2510" s="100"/>
      <c r="D2510" s="142"/>
      <c r="E2510" s="102"/>
      <c r="F2510" s="103"/>
      <c r="G2510" s="143"/>
      <c r="H2510" s="96"/>
      <c r="I2510" s="105"/>
      <c r="J2510" s="105"/>
      <c r="K2510" s="108"/>
      <c r="L2510" s="244"/>
      <c r="M2510" s="103"/>
    </row>
    <row r="2511" spans="1:16" s="82" customFormat="1" ht="19.5" customHeight="1" thickBot="1" x14ac:dyDescent="0.3">
      <c r="A2511" s="116" t="s">
        <v>34</v>
      </c>
      <c r="B2511" s="113"/>
      <c r="C2511" s="114"/>
      <c r="D2511" s="115"/>
      <c r="E2511" s="116"/>
      <c r="F2511" s="117"/>
      <c r="G2511" s="118"/>
      <c r="H2511" s="117"/>
      <c r="I2511" s="119"/>
      <c r="J2511" s="119"/>
      <c r="K2511" s="119"/>
      <c r="L2511" s="229" t="e">
        <f>L2489+L2495+L2500+L2502+L2504+L2506+L2508</f>
        <v>#VALUE!</v>
      </c>
      <c r="M2511" s="204"/>
    </row>
    <row r="2512" spans="1:16" ht="19.5" customHeight="1" x14ac:dyDescent="0.15">
      <c r="A2512" s="276"/>
      <c r="B2512" s="123"/>
      <c r="C2512" s="124"/>
      <c r="D2512" s="277"/>
      <c r="E2512" s="276"/>
      <c r="F2512" s="123"/>
      <c r="G2512" s="276"/>
      <c r="H2512" s="123"/>
      <c r="I2512" s="277"/>
      <c r="J2512" s="277"/>
      <c r="K2512" s="277"/>
      <c r="L2512" s="230"/>
      <c r="M2512" s="205"/>
    </row>
    <row r="2513" spans="1:16" ht="19.5" customHeight="1" x14ac:dyDescent="0.15">
      <c r="A2513" s="558" t="s">
        <v>18</v>
      </c>
      <c r="B2513" s="558"/>
      <c r="C2513" s="558"/>
      <c r="D2513" s="558"/>
      <c r="E2513" s="558"/>
      <c r="F2513" s="558"/>
      <c r="G2513" s="560" t="s">
        <v>19</v>
      </c>
      <c r="H2513" s="560"/>
      <c r="I2513" s="128"/>
      <c r="J2513" s="128"/>
      <c r="K2513" s="128"/>
      <c r="L2513" s="550" t="s">
        <v>20</v>
      </c>
      <c r="M2513" s="550"/>
    </row>
    <row r="2514" spans="1:16" ht="19.5" customHeight="1" x14ac:dyDescent="0.15">
      <c r="A2514" s="71"/>
      <c r="B2514" s="83"/>
      <c r="C2514" s="84"/>
      <c r="D2514" s="279"/>
      <c r="E2514" s="122"/>
      <c r="F2514" s="130"/>
      <c r="G2514" s="131"/>
      <c r="H2514" s="130"/>
      <c r="I2514" s="82"/>
      <c r="J2514" s="82"/>
      <c r="K2514" s="200"/>
      <c r="L2514" s="231"/>
      <c r="M2514" s="130"/>
    </row>
    <row r="2515" spans="1:16" s="88" customFormat="1" ht="19.5" customHeight="1" x14ac:dyDescent="0.25">
      <c r="A2515" s="558" t="s">
        <v>35</v>
      </c>
      <c r="B2515" s="558"/>
      <c r="C2515" s="558"/>
      <c r="D2515" s="558"/>
      <c r="E2515" s="558"/>
      <c r="F2515" s="558"/>
      <c r="G2515" s="559" t="s">
        <v>36</v>
      </c>
      <c r="H2515" s="559"/>
      <c r="I2515" s="279"/>
      <c r="J2515" s="279"/>
      <c r="K2515" s="82"/>
      <c r="L2515" s="559" t="s">
        <v>37</v>
      </c>
      <c r="M2515" s="559"/>
    </row>
    <row r="2516" spans="1:16" s="74" customFormat="1" ht="19.5" customHeight="1" x14ac:dyDescent="0.25">
      <c r="A2516" s="558" t="s">
        <v>38</v>
      </c>
      <c r="B2516" s="558"/>
      <c r="C2516" s="558"/>
      <c r="D2516" s="558"/>
      <c r="E2516" s="558"/>
      <c r="F2516" s="558"/>
      <c r="G2516" s="550" t="s">
        <v>39</v>
      </c>
      <c r="H2516" s="550"/>
      <c r="I2516" s="278"/>
      <c r="J2516" s="278"/>
      <c r="K2516" s="82"/>
      <c r="L2516" s="550" t="s">
        <v>40</v>
      </c>
      <c r="M2516" s="550"/>
    </row>
    <row r="2517" spans="1:16" s="93" customFormat="1" ht="19.5" customHeight="1" x14ac:dyDescent="0.15">
      <c r="A2517" s="557" t="s">
        <v>14</v>
      </c>
      <c r="B2517" s="557"/>
      <c r="C2517" s="557"/>
      <c r="D2517" s="557"/>
      <c r="E2517" s="557"/>
      <c r="F2517" s="194"/>
      <c r="G2517" s="196"/>
      <c r="H2517" s="291"/>
      <c r="I2517" s="196"/>
      <c r="J2517" s="196"/>
      <c r="K2517" s="198"/>
      <c r="L2517" s="196"/>
      <c r="M2517" s="215"/>
    </row>
    <row r="2518" spans="1:16" s="74" customFormat="1" ht="19.5" customHeight="1" x14ac:dyDescent="0.15">
      <c r="A2518" s="254" t="s">
        <v>213</v>
      </c>
      <c r="B2518" s="254"/>
      <c r="C2518" s="255"/>
      <c r="D2518" s="256"/>
      <c r="E2518" s="218" t="s">
        <v>280</v>
      </c>
      <c r="F2518" s="254"/>
      <c r="G2518" s="256" t="s">
        <v>215</v>
      </c>
      <c r="H2518" s="295"/>
      <c r="I2518" s="248" t="s">
        <v>216</v>
      </c>
      <c r="J2518" s="254"/>
      <c r="K2518" s="249"/>
      <c r="L2518" s="260"/>
      <c r="M2518" s="301" t="s">
        <v>143</v>
      </c>
      <c r="P2518" s="97"/>
    </row>
    <row r="2519" spans="1:16" s="74" customFormat="1" ht="19.5" customHeight="1" x14ac:dyDescent="0.15">
      <c r="A2519" s="193"/>
      <c r="B2519" s="194"/>
      <c r="C2519" s="195"/>
      <c r="D2519" s="196"/>
      <c r="E2519" s="197"/>
      <c r="F2519" s="197"/>
      <c r="G2519" s="196"/>
      <c r="H2519" s="283"/>
      <c r="I2519" s="197"/>
      <c r="J2519" s="197"/>
      <c r="K2519" s="198"/>
      <c r="L2519" s="197"/>
      <c r="M2519" s="215"/>
      <c r="P2519" s="97"/>
    </row>
    <row r="2520" spans="1:16" s="74" customFormat="1" ht="19.5" customHeight="1" thickBot="1" x14ac:dyDescent="0.3">
      <c r="A2520" s="33" t="s">
        <v>2</v>
      </c>
      <c r="B2520" s="9" t="s">
        <v>3</v>
      </c>
      <c r="C2520" s="85" t="s">
        <v>4</v>
      </c>
      <c r="D2520" s="9" t="s">
        <v>5</v>
      </c>
      <c r="E2520" s="9" t="s">
        <v>6</v>
      </c>
      <c r="F2520" s="9" t="s">
        <v>7</v>
      </c>
      <c r="G2520" s="9" t="s">
        <v>8</v>
      </c>
      <c r="H2520" s="9" t="s">
        <v>9</v>
      </c>
      <c r="I2520" s="9" t="s">
        <v>22</v>
      </c>
      <c r="J2520" s="9" t="s">
        <v>10</v>
      </c>
      <c r="K2520" s="9" t="s">
        <v>11</v>
      </c>
      <c r="L2520" s="222" t="s">
        <v>12</v>
      </c>
      <c r="M2520" s="9" t="s">
        <v>13</v>
      </c>
      <c r="P2520" s="97"/>
    </row>
    <row r="2521" spans="1:16" s="93" customFormat="1" ht="19.5" customHeight="1" x14ac:dyDescent="0.25">
      <c r="A2521" s="551" t="s">
        <v>23</v>
      </c>
      <c r="B2521" s="552"/>
      <c r="C2521" s="552"/>
      <c r="D2521" s="552"/>
      <c r="E2521" s="552"/>
      <c r="F2521" s="552"/>
      <c r="G2521" s="552"/>
      <c r="H2521" s="552"/>
      <c r="I2521" s="552"/>
      <c r="J2521" s="552"/>
      <c r="K2521" s="553"/>
      <c r="L2521" s="243">
        <f>SUM(L2522:L2522)</f>
        <v>0</v>
      </c>
      <c r="M2521" s="89"/>
      <c r="P2521" s="261"/>
    </row>
    <row r="2522" spans="1:16" s="93" customFormat="1" ht="19.5" customHeight="1" x14ac:dyDescent="0.25">
      <c r="A2522" s="157"/>
      <c r="B2522" s="69"/>
      <c r="C2522" s="69"/>
      <c r="D2522" s="69"/>
      <c r="E2522" s="69"/>
      <c r="F2522" s="69"/>
      <c r="G2522" s="69"/>
      <c r="H2522" s="69"/>
      <c r="I2522" s="90"/>
      <c r="J2522" s="90"/>
      <c r="K2522" s="69"/>
      <c r="L2522" s="225"/>
      <c r="M2522" s="69"/>
      <c r="P2522" s="261"/>
    </row>
    <row r="2523" spans="1:16" s="93" customFormat="1" ht="19.5" customHeight="1" x14ac:dyDescent="0.25">
      <c r="A2523" s="157"/>
      <c r="B2523" s="69"/>
      <c r="C2523" s="69"/>
      <c r="D2523" s="69"/>
      <c r="E2523" s="69"/>
      <c r="F2523" s="69"/>
      <c r="G2523" s="69"/>
      <c r="H2523" s="69"/>
      <c r="I2523" s="90"/>
      <c r="J2523" s="90"/>
      <c r="K2523" s="69"/>
      <c r="L2523" s="225"/>
      <c r="M2523" s="69"/>
      <c r="P2523" s="261"/>
    </row>
    <row r="2524" spans="1:16" s="93" customFormat="1" ht="19.5" customHeight="1" x14ac:dyDescent="0.25">
      <c r="A2524" s="157"/>
      <c r="B2524" s="69"/>
      <c r="C2524" s="69"/>
      <c r="D2524" s="69"/>
      <c r="E2524" s="69"/>
      <c r="F2524" s="69"/>
      <c r="G2524" s="69"/>
      <c r="H2524" s="69"/>
      <c r="I2524" s="90"/>
      <c r="J2524" s="90"/>
      <c r="K2524" s="69"/>
      <c r="L2524" s="225"/>
      <c r="M2524" s="69"/>
      <c r="P2524" s="261"/>
    </row>
    <row r="2525" spans="1:16" s="74" customFormat="1" ht="19.5" customHeight="1" x14ac:dyDescent="0.25">
      <c r="A2525" s="157"/>
      <c r="B2525" s="69"/>
      <c r="C2525" s="69"/>
      <c r="D2525" s="69"/>
      <c r="E2525" s="69"/>
      <c r="F2525" s="69"/>
      <c r="G2525" s="69"/>
      <c r="H2525" s="69"/>
      <c r="I2525" s="90"/>
      <c r="J2525" s="90"/>
      <c r="K2525" s="69"/>
      <c r="L2525" s="225"/>
      <c r="M2525" s="69"/>
      <c r="P2525" s="97"/>
    </row>
    <row r="2526" spans="1:16" s="74" customFormat="1" ht="19.5" customHeight="1" x14ac:dyDescent="0.25">
      <c r="A2526" s="157"/>
      <c r="B2526" s="69"/>
      <c r="C2526" s="69"/>
      <c r="D2526" s="69"/>
      <c r="E2526" s="69"/>
      <c r="F2526" s="69"/>
      <c r="G2526" s="69"/>
      <c r="H2526" s="69"/>
      <c r="I2526" s="90"/>
      <c r="J2526" s="90"/>
      <c r="K2526" s="69"/>
      <c r="L2526" s="225"/>
      <c r="M2526" s="69"/>
      <c r="P2526" s="97"/>
    </row>
    <row r="2527" spans="1:16" s="74" customFormat="1" ht="19.5" customHeight="1" thickBot="1" x14ac:dyDescent="0.3">
      <c r="A2527" s="554" t="s">
        <v>24</v>
      </c>
      <c r="B2527" s="555"/>
      <c r="C2527" s="555"/>
      <c r="D2527" s="555"/>
      <c r="E2527" s="555"/>
      <c r="F2527" s="555"/>
      <c r="G2527" s="555"/>
      <c r="H2527" s="555"/>
      <c r="I2527" s="555"/>
      <c r="J2527" s="555"/>
      <c r="K2527" s="556"/>
      <c r="L2527" s="226">
        <f>L2528</f>
        <v>0</v>
      </c>
      <c r="M2527" s="96"/>
      <c r="P2527" s="97"/>
    </row>
    <row r="2528" spans="1:16" s="74" customFormat="1" ht="19.5" customHeight="1" x14ac:dyDescent="0.25">
      <c r="A2528" s="69"/>
      <c r="B2528" s="99"/>
      <c r="C2528" s="100"/>
      <c r="D2528" s="142"/>
      <c r="E2528" s="102"/>
      <c r="F2528" s="103"/>
      <c r="G2528" s="143"/>
      <c r="H2528" s="96"/>
      <c r="I2528" s="105"/>
      <c r="J2528" s="105"/>
      <c r="K2528" s="108"/>
      <c r="L2528" s="228"/>
      <c r="M2528" s="103"/>
      <c r="P2528" s="97"/>
    </row>
    <row r="2529" spans="1:16" s="74" customFormat="1" ht="19.5" customHeight="1" thickBot="1" x14ac:dyDescent="0.3">
      <c r="A2529" s="551" t="s">
        <v>25</v>
      </c>
      <c r="B2529" s="552"/>
      <c r="C2529" s="552"/>
      <c r="D2529" s="552"/>
      <c r="E2529" s="552"/>
      <c r="F2529" s="552"/>
      <c r="G2529" s="552"/>
      <c r="H2529" s="552"/>
      <c r="I2529" s="552"/>
      <c r="J2529" s="552"/>
      <c r="K2529" s="553"/>
      <c r="L2529" s="226">
        <f>L2530</f>
        <v>0</v>
      </c>
      <c r="M2529" s="96"/>
      <c r="P2529" s="97"/>
    </row>
    <row r="2530" spans="1:16" s="74" customFormat="1" ht="19.5" customHeight="1" x14ac:dyDescent="0.25">
      <c r="A2530" s="69"/>
      <c r="B2530" s="99"/>
      <c r="C2530" s="100"/>
      <c r="D2530" s="142"/>
      <c r="E2530" s="102"/>
      <c r="F2530" s="103"/>
      <c r="G2530" s="143"/>
      <c r="H2530" s="96"/>
      <c r="I2530" s="105"/>
      <c r="J2530" s="105"/>
      <c r="K2530" s="108"/>
      <c r="L2530" s="228"/>
      <c r="M2530" s="103"/>
      <c r="P2530" s="97"/>
    </row>
    <row r="2531" spans="1:16" s="74" customFormat="1" ht="19.5" customHeight="1" thickBot="1" x14ac:dyDescent="0.3">
      <c r="A2531" s="551" t="s">
        <v>42</v>
      </c>
      <c r="B2531" s="552"/>
      <c r="C2531" s="552"/>
      <c r="D2531" s="552"/>
      <c r="E2531" s="552"/>
      <c r="F2531" s="552"/>
      <c r="G2531" s="552"/>
      <c r="H2531" s="552"/>
      <c r="I2531" s="552"/>
      <c r="J2531" s="552"/>
      <c r="K2531" s="553"/>
      <c r="L2531" s="226">
        <v>0</v>
      </c>
      <c r="M2531" s="96"/>
      <c r="P2531" s="97"/>
    </row>
    <row r="2532" spans="1:16" s="74" customFormat="1" ht="19.5" customHeight="1" x14ac:dyDescent="0.25">
      <c r="A2532" s="69"/>
      <c r="B2532" s="99"/>
      <c r="C2532" s="100"/>
      <c r="D2532" s="142"/>
      <c r="E2532" s="102"/>
      <c r="F2532" s="103"/>
      <c r="G2532" s="143"/>
      <c r="H2532" s="96"/>
      <c r="I2532" s="105"/>
      <c r="J2532" s="105"/>
      <c r="K2532" s="108"/>
      <c r="L2532" s="228"/>
      <c r="M2532" s="103"/>
    </row>
    <row r="2533" spans="1:16" s="74" customFormat="1" ht="19.5" customHeight="1" thickBot="1" x14ac:dyDescent="0.3">
      <c r="A2533" s="551" t="s">
        <v>30</v>
      </c>
      <c r="B2533" s="552"/>
      <c r="C2533" s="552"/>
      <c r="D2533" s="552"/>
      <c r="E2533" s="552"/>
      <c r="F2533" s="552"/>
      <c r="G2533" s="552"/>
      <c r="H2533" s="552"/>
      <c r="I2533" s="552"/>
      <c r="J2533" s="552"/>
      <c r="K2533" s="553"/>
      <c r="L2533" s="226">
        <v>0</v>
      </c>
      <c r="M2533" s="96"/>
    </row>
    <row r="2534" spans="1:16" s="82" customFormat="1" ht="19.5" customHeight="1" x14ac:dyDescent="0.25">
      <c r="A2534" s="146"/>
      <c r="B2534" s="99"/>
      <c r="C2534" s="100"/>
      <c r="D2534" s="142"/>
      <c r="E2534" s="102"/>
      <c r="F2534" s="103"/>
      <c r="G2534" s="143"/>
      <c r="H2534" s="96"/>
      <c r="I2534" s="105"/>
      <c r="J2534" s="105"/>
      <c r="K2534" s="108"/>
      <c r="L2534" s="247"/>
      <c r="M2534" s="103"/>
    </row>
    <row r="2535" spans="1:16" s="82" customFormat="1" ht="19.5" customHeight="1" thickBot="1" x14ac:dyDescent="0.3">
      <c r="A2535" s="551" t="s">
        <v>31</v>
      </c>
      <c r="B2535" s="552"/>
      <c r="C2535" s="552"/>
      <c r="D2535" s="552"/>
      <c r="E2535" s="552"/>
      <c r="F2535" s="552"/>
      <c r="G2535" s="552"/>
      <c r="H2535" s="552"/>
      <c r="I2535" s="552"/>
      <c r="J2535" s="552"/>
      <c r="K2535" s="553"/>
      <c r="L2535" s="226">
        <f>L2536</f>
        <v>0</v>
      </c>
      <c r="M2535" s="96"/>
    </row>
    <row r="2536" spans="1:16" s="82" customFormat="1" ht="19.5" customHeight="1" x14ac:dyDescent="0.25">
      <c r="A2536" s="146"/>
      <c r="B2536" s="99"/>
      <c r="C2536" s="100"/>
      <c r="D2536" s="142"/>
      <c r="E2536" s="102"/>
      <c r="F2536" s="103"/>
      <c r="G2536" s="143"/>
      <c r="H2536" s="96"/>
      <c r="I2536" s="105"/>
      <c r="J2536" s="105"/>
      <c r="K2536" s="108"/>
      <c r="L2536" s="244"/>
      <c r="M2536" s="103"/>
    </row>
    <row r="2537" spans="1:16" s="82" customFormat="1" ht="19.5" customHeight="1" thickBot="1" x14ac:dyDescent="0.3">
      <c r="A2537" s="551" t="s">
        <v>32</v>
      </c>
      <c r="B2537" s="552"/>
      <c r="C2537" s="552"/>
      <c r="D2537" s="552"/>
      <c r="E2537" s="552"/>
      <c r="F2537" s="552"/>
      <c r="G2537" s="552"/>
      <c r="H2537" s="552"/>
      <c r="I2537" s="552"/>
      <c r="J2537" s="552"/>
      <c r="K2537" s="553"/>
      <c r="L2537" s="226">
        <f>L2538+L2539</f>
        <v>0</v>
      </c>
      <c r="M2537" s="96"/>
    </row>
    <row r="2538" spans="1:16" s="82" customFormat="1" ht="19.5" customHeight="1" x14ac:dyDescent="0.25">
      <c r="A2538" s="146"/>
      <c r="B2538" s="99"/>
      <c r="C2538" s="100"/>
      <c r="D2538" s="142"/>
      <c r="E2538" s="102"/>
      <c r="F2538" s="103"/>
      <c r="G2538" s="143"/>
      <c r="H2538" s="96"/>
      <c r="I2538" s="105"/>
      <c r="J2538" s="105"/>
      <c r="K2538" s="108"/>
      <c r="L2538" s="244"/>
      <c r="M2538" s="103"/>
    </row>
    <row r="2539" spans="1:16" s="82" customFormat="1" ht="19.5" customHeight="1" x14ac:dyDescent="0.25">
      <c r="A2539" s="146"/>
      <c r="B2539" s="99"/>
      <c r="C2539" s="100"/>
      <c r="D2539" s="142"/>
      <c r="E2539" s="102"/>
      <c r="F2539" s="103"/>
      <c r="G2539" s="143"/>
      <c r="H2539" s="96"/>
      <c r="I2539" s="105"/>
      <c r="J2539" s="105"/>
      <c r="K2539" s="108"/>
      <c r="L2539" s="244"/>
      <c r="M2539" s="103"/>
    </row>
    <row r="2540" spans="1:16" s="82" customFormat="1" ht="19.5" customHeight="1" thickBot="1" x14ac:dyDescent="0.3">
      <c r="A2540" s="116" t="s">
        <v>34</v>
      </c>
      <c r="B2540" s="113"/>
      <c r="C2540" s="114"/>
      <c r="D2540" s="115"/>
      <c r="E2540" s="116"/>
      <c r="F2540" s="117"/>
      <c r="G2540" s="118"/>
      <c r="H2540" s="117"/>
      <c r="I2540" s="119"/>
      <c r="J2540" s="119"/>
      <c r="K2540" s="119"/>
      <c r="L2540" s="229">
        <f>L2521+L2527+L2529+L2531+L2533+L2535+L2537</f>
        <v>0</v>
      </c>
      <c r="M2540" s="204"/>
    </row>
    <row r="2541" spans="1:16" ht="19.5" customHeight="1" x14ac:dyDescent="0.15">
      <c r="A2541" s="276"/>
      <c r="B2541" s="123"/>
      <c r="C2541" s="124"/>
      <c r="D2541" s="277"/>
      <c r="E2541" s="276"/>
      <c r="F2541" s="123"/>
      <c r="G2541" s="276"/>
      <c r="H2541" s="123"/>
      <c r="I2541" s="277"/>
      <c r="J2541" s="277"/>
      <c r="K2541" s="277"/>
      <c r="L2541" s="230"/>
      <c r="M2541" s="205"/>
    </row>
    <row r="2542" spans="1:16" ht="19.5" customHeight="1" x14ac:dyDescent="0.15">
      <c r="A2542" s="558" t="s">
        <v>18</v>
      </c>
      <c r="B2542" s="558"/>
      <c r="C2542" s="558"/>
      <c r="D2542" s="558"/>
      <c r="E2542" s="558"/>
      <c r="F2542" s="558"/>
      <c r="G2542" s="560" t="s">
        <v>19</v>
      </c>
      <c r="H2542" s="560"/>
      <c r="I2542" s="128"/>
      <c r="J2542" s="128"/>
      <c r="K2542" s="128"/>
      <c r="L2542" s="550" t="s">
        <v>20</v>
      </c>
      <c r="M2542" s="550"/>
    </row>
    <row r="2543" spans="1:16" ht="19.5" customHeight="1" x14ac:dyDescent="0.15">
      <c r="A2543" s="71"/>
      <c r="B2543" s="83"/>
      <c r="C2543" s="84"/>
      <c r="D2543" s="279"/>
      <c r="E2543" s="122"/>
      <c r="F2543" s="130"/>
      <c r="G2543" s="131"/>
      <c r="H2543" s="130"/>
      <c r="I2543" s="82"/>
      <c r="J2543" s="82"/>
      <c r="K2543" s="200"/>
      <c r="L2543" s="231"/>
      <c r="M2543" s="130"/>
    </row>
    <row r="2544" spans="1:16" s="88" customFormat="1" ht="19.5" customHeight="1" x14ac:dyDescent="0.25">
      <c r="A2544" s="558" t="s">
        <v>35</v>
      </c>
      <c r="B2544" s="558"/>
      <c r="C2544" s="558"/>
      <c r="D2544" s="558"/>
      <c r="E2544" s="558"/>
      <c r="F2544" s="558"/>
      <c r="G2544" s="559" t="s">
        <v>36</v>
      </c>
      <c r="H2544" s="559"/>
      <c r="I2544" s="279"/>
      <c r="J2544" s="279"/>
      <c r="K2544" s="82"/>
      <c r="L2544" s="559" t="s">
        <v>37</v>
      </c>
      <c r="M2544" s="559"/>
    </row>
    <row r="2545" spans="1:16" s="74" customFormat="1" ht="19.5" customHeight="1" x14ac:dyDescent="0.25">
      <c r="A2545" s="558" t="s">
        <v>38</v>
      </c>
      <c r="B2545" s="558"/>
      <c r="C2545" s="558"/>
      <c r="D2545" s="558"/>
      <c r="E2545" s="558"/>
      <c r="F2545" s="558"/>
      <c r="G2545" s="550" t="s">
        <v>39</v>
      </c>
      <c r="H2545" s="550"/>
      <c r="I2545" s="278"/>
      <c r="J2545" s="278"/>
      <c r="K2545" s="82"/>
      <c r="L2545" s="550" t="s">
        <v>40</v>
      </c>
      <c r="M2545" s="550"/>
    </row>
    <row r="2546" spans="1:16" s="93" customFormat="1" ht="19.5" customHeight="1" x14ac:dyDescent="0.15">
      <c r="A2546" s="557" t="s">
        <v>14</v>
      </c>
      <c r="B2546" s="557"/>
      <c r="C2546" s="557"/>
      <c r="D2546" s="557"/>
      <c r="E2546" s="557"/>
      <c r="F2546" s="194"/>
      <c r="G2546" s="196"/>
      <c r="H2546" s="291"/>
      <c r="I2546" s="196"/>
      <c r="J2546" s="196"/>
      <c r="K2546" s="198"/>
      <c r="L2546" s="196"/>
      <c r="M2546" s="215"/>
    </row>
    <row r="2547" spans="1:16" s="74" customFormat="1" ht="19.5" customHeight="1" x14ac:dyDescent="0.15">
      <c r="A2547" s="254" t="s">
        <v>213</v>
      </c>
      <c r="B2547" s="254"/>
      <c r="C2547" s="255"/>
      <c r="D2547" s="256"/>
      <c r="E2547" s="218" t="s">
        <v>281</v>
      </c>
      <c r="F2547" s="254"/>
      <c r="G2547" s="256" t="s">
        <v>50</v>
      </c>
      <c r="H2547" s="295"/>
      <c r="I2547" s="248" t="s">
        <v>216</v>
      </c>
      <c r="J2547" s="254"/>
      <c r="K2547" s="249"/>
      <c r="L2547" s="260"/>
      <c r="M2547" s="301" t="s">
        <v>143</v>
      </c>
      <c r="P2547" s="97"/>
    </row>
    <row r="2548" spans="1:16" s="74" customFormat="1" ht="19.5" customHeight="1" x14ac:dyDescent="0.15">
      <c r="A2548" s="193"/>
      <c r="B2548" s="194"/>
      <c r="C2548" s="195"/>
      <c r="D2548" s="196"/>
      <c r="E2548" s="197"/>
      <c r="F2548" s="197"/>
      <c r="G2548" s="196"/>
      <c r="H2548" s="283"/>
      <c r="I2548" s="197"/>
      <c r="J2548" s="197"/>
      <c r="K2548" s="198"/>
      <c r="L2548" s="197"/>
      <c r="M2548" s="215"/>
      <c r="P2548" s="97"/>
    </row>
    <row r="2549" spans="1:16" s="74" customFormat="1" ht="19.5" customHeight="1" thickBot="1" x14ac:dyDescent="0.3">
      <c r="A2549" s="33" t="s">
        <v>2</v>
      </c>
      <c r="B2549" s="9" t="s">
        <v>3</v>
      </c>
      <c r="C2549" s="85" t="s">
        <v>4</v>
      </c>
      <c r="D2549" s="9" t="s">
        <v>5</v>
      </c>
      <c r="E2549" s="9" t="s">
        <v>6</v>
      </c>
      <c r="F2549" s="9" t="s">
        <v>7</v>
      </c>
      <c r="G2549" s="9" t="s">
        <v>8</v>
      </c>
      <c r="H2549" s="9" t="s">
        <v>9</v>
      </c>
      <c r="I2549" s="9" t="s">
        <v>22</v>
      </c>
      <c r="J2549" s="9" t="s">
        <v>10</v>
      </c>
      <c r="K2549" s="9" t="s">
        <v>11</v>
      </c>
      <c r="L2549" s="222" t="s">
        <v>12</v>
      </c>
      <c r="M2549" s="9" t="s">
        <v>13</v>
      </c>
      <c r="P2549" s="97"/>
    </row>
    <row r="2550" spans="1:16" s="93" customFormat="1" ht="19.5" customHeight="1" x14ac:dyDescent="0.25">
      <c r="A2550" s="551" t="s">
        <v>23</v>
      </c>
      <c r="B2550" s="552"/>
      <c r="C2550" s="552"/>
      <c r="D2550" s="552"/>
      <c r="E2550" s="552"/>
      <c r="F2550" s="552"/>
      <c r="G2550" s="552"/>
      <c r="H2550" s="552"/>
      <c r="I2550" s="552"/>
      <c r="J2550" s="552"/>
      <c r="K2550" s="553"/>
      <c r="L2550" s="243">
        <f>SUM(L2551:L2551)</f>
        <v>0</v>
      </c>
      <c r="M2550" s="89"/>
      <c r="P2550" s="261"/>
    </row>
    <row r="2551" spans="1:16" s="93" customFormat="1" ht="19.5" customHeight="1" x14ac:dyDescent="0.25">
      <c r="A2551" s="157"/>
      <c r="B2551" s="69"/>
      <c r="C2551" s="69"/>
      <c r="D2551" s="69"/>
      <c r="E2551" s="69"/>
      <c r="F2551" s="69"/>
      <c r="G2551" s="69"/>
      <c r="H2551" s="69"/>
      <c r="I2551" s="90"/>
      <c r="J2551" s="90"/>
      <c r="K2551" s="69"/>
      <c r="L2551" s="225"/>
      <c r="M2551" s="69"/>
      <c r="P2551" s="261"/>
    </row>
    <row r="2552" spans="1:16" s="74" customFormat="1" ht="19.5" customHeight="1" thickBot="1" x14ac:dyDescent="0.3">
      <c r="A2552" s="554" t="s">
        <v>640</v>
      </c>
      <c r="B2552" s="555"/>
      <c r="C2552" s="555"/>
      <c r="D2552" s="555"/>
      <c r="E2552" s="555"/>
      <c r="F2552" s="555"/>
      <c r="G2552" s="555"/>
      <c r="H2552" s="555"/>
      <c r="I2552" s="555"/>
      <c r="J2552" s="555"/>
      <c r="K2552" s="556"/>
      <c r="L2552" s="314">
        <f>L2553</f>
        <v>0</v>
      </c>
      <c r="M2552" s="96"/>
      <c r="P2552" s="97"/>
    </row>
    <row r="2553" spans="1:16" s="74" customFormat="1" ht="19.5" customHeight="1" x14ac:dyDescent="0.25">
      <c r="A2553" s="69"/>
      <c r="B2553" s="99"/>
      <c r="C2553" s="100"/>
      <c r="D2553" s="142"/>
      <c r="E2553" s="102"/>
      <c r="F2553" s="103"/>
      <c r="G2553" s="439"/>
      <c r="H2553" s="96"/>
      <c r="I2553" s="105"/>
      <c r="J2553" s="105"/>
      <c r="K2553" s="108"/>
      <c r="L2553" s="228"/>
      <c r="M2553" s="103"/>
      <c r="P2553" s="97"/>
    </row>
    <row r="2554" spans="1:16" s="74" customFormat="1" ht="19.5" customHeight="1" x14ac:dyDescent="0.25">
      <c r="A2554" s="564" t="s">
        <v>29</v>
      </c>
      <c r="B2554" s="565"/>
      <c r="C2554" s="565"/>
      <c r="D2554" s="565"/>
      <c r="E2554" s="565"/>
      <c r="F2554" s="565"/>
      <c r="G2554" s="565"/>
      <c r="H2554" s="565"/>
      <c r="I2554" s="565"/>
      <c r="J2554" s="565"/>
      <c r="K2554" s="566"/>
      <c r="L2554" s="334">
        <f>SUM(L2555:L2557)</f>
        <v>0</v>
      </c>
      <c r="M2554" s="96"/>
      <c r="P2554" s="97"/>
    </row>
    <row r="2555" spans="1:16" s="74" customFormat="1" ht="19.5" customHeight="1" x14ac:dyDescent="0.25">
      <c r="A2555" s="69"/>
      <c r="B2555" s="99"/>
      <c r="C2555" s="100"/>
      <c r="D2555" s="152"/>
      <c r="E2555" s="108"/>
      <c r="F2555" s="103"/>
      <c r="G2555" s="144"/>
      <c r="H2555" s="103"/>
      <c r="I2555" s="145"/>
      <c r="J2555" s="145"/>
      <c r="K2555" s="108"/>
      <c r="L2555" s="247"/>
      <c r="M2555" s="103"/>
      <c r="P2555" s="97"/>
    </row>
    <row r="2556" spans="1:16" s="74" customFormat="1" ht="19.5" customHeight="1" x14ac:dyDescent="0.25">
      <c r="A2556" s="69"/>
      <c r="B2556" s="99"/>
      <c r="C2556" s="100"/>
      <c r="D2556" s="152"/>
      <c r="E2556" s="108"/>
      <c r="F2556" s="103"/>
      <c r="G2556" s="144"/>
      <c r="H2556" s="103"/>
      <c r="I2556" s="145"/>
      <c r="J2556" s="145"/>
      <c r="K2556" s="108"/>
      <c r="L2556" s="228"/>
      <c r="M2556" s="96"/>
      <c r="P2556" s="97"/>
    </row>
    <row r="2557" spans="1:16" s="74" customFormat="1" ht="19.5" customHeight="1" x14ac:dyDescent="0.25">
      <c r="A2557" s="69"/>
      <c r="B2557" s="99"/>
      <c r="C2557" s="100"/>
      <c r="D2557" s="152"/>
      <c r="E2557" s="108"/>
      <c r="F2557" s="103"/>
      <c r="G2557" s="144"/>
      <c r="H2557" s="103"/>
      <c r="I2557" s="145"/>
      <c r="J2557" s="145"/>
      <c r="K2557" s="108"/>
      <c r="L2557" s="228"/>
      <c r="M2557" s="96"/>
      <c r="P2557" s="97"/>
    </row>
    <row r="2558" spans="1:16" s="74" customFormat="1" ht="19.5" customHeight="1" thickBot="1" x14ac:dyDescent="0.3">
      <c r="A2558" s="554"/>
      <c r="B2558" s="555"/>
      <c r="C2558" s="555"/>
      <c r="D2558" s="555"/>
      <c r="E2558" s="555"/>
      <c r="F2558" s="555"/>
      <c r="G2558" s="555"/>
      <c r="H2558" s="555"/>
      <c r="I2558" s="555"/>
      <c r="J2558" s="555"/>
      <c r="K2558" s="556"/>
      <c r="L2558" s="226">
        <v>0</v>
      </c>
      <c r="M2558" s="96"/>
      <c r="O2558" s="82"/>
      <c r="P2558" s="97"/>
    </row>
    <row r="2559" spans="1:16" s="74" customFormat="1" ht="19.5" customHeight="1" x14ac:dyDescent="0.25">
      <c r="A2559" s="69"/>
      <c r="B2559" s="99"/>
      <c r="C2559" s="100"/>
      <c r="D2559" s="142"/>
      <c r="E2559" s="102"/>
      <c r="F2559" s="103"/>
      <c r="G2559" s="143"/>
      <c r="H2559" s="96"/>
      <c r="I2559" s="105"/>
      <c r="J2559" s="105"/>
      <c r="K2559" s="108"/>
      <c r="L2559" s="228"/>
      <c r="M2559" s="103"/>
    </row>
    <row r="2560" spans="1:16" s="74" customFormat="1" ht="19.5" customHeight="1" thickBot="1" x14ac:dyDescent="0.3">
      <c r="A2560" s="551"/>
      <c r="B2560" s="552"/>
      <c r="C2560" s="552"/>
      <c r="D2560" s="552"/>
      <c r="E2560" s="552"/>
      <c r="F2560" s="552"/>
      <c r="G2560" s="552"/>
      <c r="H2560" s="552"/>
      <c r="I2560" s="552"/>
      <c r="J2560" s="552"/>
      <c r="K2560" s="553"/>
      <c r="L2560" s="226">
        <v>0</v>
      </c>
      <c r="M2560" s="96"/>
    </row>
    <row r="2561" spans="1:16" s="82" customFormat="1" ht="19.5" customHeight="1" x14ac:dyDescent="0.25">
      <c r="A2561" s="146"/>
      <c r="B2561" s="99"/>
      <c r="C2561" s="100"/>
      <c r="D2561" s="142"/>
      <c r="E2561" s="102"/>
      <c r="F2561" s="103"/>
      <c r="G2561" s="143"/>
      <c r="H2561" s="96"/>
      <c r="I2561" s="105"/>
      <c r="J2561" s="105"/>
      <c r="K2561" s="108"/>
      <c r="L2561" s="247"/>
      <c r="M2561" s="103"/>
    </row>
    <row r="2562" spans="1:16" s="82" customFormat="1" ht="19.5" customHeight="1" thickBot="1" x14ac:dyDescent="0.3">
      <c r="A2562" s="551"/>
      <c r="B2562" s="552"/>
      <c r="C2562" s="552"/>
      <c r="D2562" s="552"/>
      <c r="E2562" s="552"/>
      <c r="F2562" s="552"/>
      <c r="G2562" s="552"/>
      <c r="H2562" s="552"/>
      <c r="I2562" s="552"/>
      <c r="J2562" s="552"/>
      <c r="K2562" s="553"/>
      <c r="L2562" s="226">
        <f>L2563</f>
        <v>0</v>
      </c>
      <c r="M2562" s="96"/>
    </row>
    <row r="2563" spans="1:16" s="82" customFormat="1" ht="19.5" customHeight="1" x14ac:dyDescent="0.25">
      <c r="A2563" s="146"/>
      <c r="B2563" s="99"/>
      <c r="C2563" s="100"/>
      <c r="D2563" s="142"/>
      <c r="E2563" s="102"/>
      <c r="F2563" s="103"/>
      <c r="G2563" s="143"/>
      <c r="H2563" s="96"/>
      <c r="I2563" s="105"/>
      <c r="J2563" s="105"/>
      <c r="K2563" s="108"/>
      <c r="L2563" s="244"/>
      <c r="M2563" s="103"/>
    </row>
    <row r="2564" spans="1:16" s="82" customFormat="1" ht="19.5" customHeight="1" thickBot="1" x14ac:dyDescent="0.3">
      <c r="A2564" s="551"/>
      <c r="B2564" s="552"/>
      <c r="C2564" s="552"/>
      <c r="D2564" s="552"/>
      <c r="E2564" s="552"/>
      <c r="F2564" s="552"/>
      <c r="G2564" s="552"/>
      <c r="H2564" s="552"/>
      <c r="I2564" s="552"/>
      <c r="J2564" s="552"/>
      <c r="K2564" s="553"/>
      <c r="L2564" s="226">
        <f>L2565+L2566</f>
        <v>0</v>
      </c>
      <c r="M2564" s="96"/>
    </row>
    <row r="2565" spans="1:16" s="82" customFormat="1" ht="19.5" customHeight="1" x14ac:dyDescent="0.25">
      <c r="A2565" s="146"/>
      <c r="B2565" s="99"/>
      <c r="C2565" s="100"/>
      <c r="D2565" s="142"/>
      <c r="E2565" s="102"/>
      <c r="F2565" s="103"/>
      <c r="G2565" s="143"/>
      <c r="H2565" s="96"/>
      <c r="I2565" s="105"/>
      <c r="J2565" s="105"/>
      <c r="K2565" s="108"/>
      <c r="L2565" s="244"/>
      <c r="M2565" s="103"/>
    </row>
    <row r="2566" spans="1:16" s="82" customFormat="1" ht="19.5" customHeight="1" x14ac:dyDescent="0.25">
      <c r="A2566" s="146"/>
      <c r="B2566" s="99"/>
      <c r="C2566" s="100"/>
      <c r="D2566" s="142"/>
      <c r="E2566" s="102"/>
      <c r="F2566" s="103"/>
      <c r="G2566" s="143"/>
      <c r="H2566" s="96"/>
      <c r="I2566" s="105"/>
      <c r="J2566" s="105"/>
      <c r="K2566" s="108"/>
      <c r="L2566" s="244"/>
      <c r="M2566" s="103"/>
    </row>
    <row r="2567" spans="1:16" s="82" customFormat="1" ht="19.5" customHeight="1" thickBot="1" x14ac:dyDescent="0.3">
      <c r="A2567" s="116" t="s">
        <v>34</v>
      </c>
      <c r="B2567" s="113"/>
      <c r="C2567" s="114"/>
      <c r="D2567" s="115"/>
      <c r="E2567" s="116"/>
      <c r="F2567" s="117"/>
      <c r="G2567" s="118"/>
      <c r="H2567" s="117"/>
      <c r="I2567" s="119"/>
      <c r="J2567" s="119"/>
      <c r="K2567" s="119"/>
      <c r="L2567" s="229">
        <f>L2550+L2552+L2554+L2558+L2560+L2562+L2564</f>
        <v>0</v>
      </c>
      <c r="M2567" s="204"/>
    </row>
    <row r="2568" spans="1:16" ht="19.5" customHeight="1" x14ac:dyDescent="0.15">
      <c r="A2568" s="276"/>
      <c r="B2568" s="123"/>
      <c r="C2568" s="124"/>
      <c r="D2568" s="277"/>
      <c r="E2568" s="276"/>
      <c r="F2568" s="123"/>
      <c r="G2568" s="276"/>
      <c r="H2568" s="123"/>
      <c r="I2568" s="277"/>
      <c r="J2568" s="277"/>
      <c r="K2568" s="277"/>
      <c r="L2568" s="230"/>
      <c r="M2568" s="205"/>
    </row>
    <row r="2569" spans="1:16" ht="19.5" customHeight="1" x14ac:dyDescent="0.15">
      <c r="A2569" s="558" t="s">
        <v>18</v>
      </c>
      <c r="B2569" s="558"/>
      <c r="C2569" s="558"/>
      <c r="D2569" s="558"/>
      <c r="E2569" s="558"/>
      <c r="F2569" s="558"/>
      <c r="G2569" s="560" t="s">
        <v>19</v>
      </c>
      <c r="H2569" s="560"/>
      <c r="I2569" s="128"/>
      <c r="J2569" s="128"/>
      <c r="K2569" s="128"/>
      <c r="L2569" s="550" t="s">
        <v>20</v>
      </c>
      <c r="M2569" s="550"/>
    </row>
    <row r="2570" spans="1:16" ht="19.5" customHeight="1" x14ac:dyDescent="0.15">
      <c r="A2570" s="71"/>
      <c r="B2570" s="83"/>
      <c r="C2570" s="84"/>
      <c r="D2570" s="279"/>
      <c r="E2570" s="122"/>
      <c r="F2570" s="130"/>
      <c r="G2570" s="131"/>
      <c r="H2570" s="130"/>
      <c r="I2570" s="82"/>
      <c r="J2570" s="82"/>
      <c r="K2570" s="200"/>
      <c r="L2570" s="231"/>
      <c r="M2570" s="130"/>
    </row>
    <row r="2571" spans="1:16" ht="19.5" customHeight="1" x14ac:dyDescent="0.15">
      <c r="A2571" s="558" t="s">
        <v>35</v>
      </c>
      <c r="B2571" s="558"/>
      <c r="C2571" s="558"/>
      <c r="D2571" s="558"/>
      <c r="E2571" s="558"/>
      <c r="F2571" s="558"/>
      <c r="G2571" s="559" t="s">
        <v>36</v>
      </c>
      <c r="H2571" s="559"/>
      <c r="I2571" s="279"/>
      <c r="J2571" s="279"/>
      <c r="K2571" s="82"/>
      <c r="L2571" s="559" t="s">
        <v>37</v>
      </c>
      <c r="M2571" s="559"/>
    </row>
    <row r="2572" spans="1:16" ht="19.5" customHeight="1" x14ac:dyDescent="0.15">
      <c r="A2572" s="558" t="s">
        <v>38</v>
      </c>
      <c r="B2572" s="558"/>
      <c r="C2572" s="558"/>
      <c r="D2572" s="558"/>
      <c r="E2572" s="558"/>
      <c r="F2572" s="558"/>
      <c r="G2572" s="550" t="s">
        <v>39</v>
      </c>
      <c r="H2572" s="550"/>
      <c r="I2572" s="278"/>
      <c r="J2572" s="278"/>
      <c r="K2572" s="82"/>
      <c r="L2572" s="550" t="s">
        <v>40</v>
      </c>
      <c r="M2572" s="550"/>
    </row>
    <row r="2573" spans="1:16" ht="19.5" customHeight="1" x14ac:dyDescent="0.15"/>
    <row r="2574" spans="1:16" s="93" customFormat="1" ht="19.5" customHeight="1" x14ac:dyDescent="0.15">
      <c r="A2574" s="557" t="s">
        <v>14</v>
      </c>
      <c r="B2574" s="557"/>
      <c r="C2574" s="557"/>
      <c r="D2574" s="557"/>
      <c r="E2574" s="557"/>
      <c r="F2574" s="194"/>
      <c r="G2574" s="196"/>
      <c r="H2574" s="291"/>
      <c r="I2574" s="196"/>
      <c r="J2574" s="196"/>
      <c r="K2574" s="198"/>
      <c r="L2574" s="196"/>
      <c r="M2574" s="215"/>
    </row>
    <row r="2575" spans="1:16" s="74" customFormat="1" ht="19.5" customHeight="1" x14ac:dyDescent="0.15">
      <c r="A2575" s="254" t="s">
        <v>213</v>
      </c>
      <c r="B2575" s="254"/>
      <c r="C2575" s="255"/>
      <c r="D2575" s="256"/>
      <c r="E2575" s="218" t="s">
        <v>651</v>
      </c>
      <c r="F2575" s="254"/>
      <c r="G2575" s="256" t="s">
        <v>50</v>
      </c>
      <c r="H2575" s="295"/>
      <c r="I2575" s="248" t="s">
        <v>216</v>
      </c>
      <c r="J2575" s="254"/>
      <c r="K2575" s="249"/>
      <c r="L2575" s="260"/>
      <c r="M2575" s="301" t="s">
        <v>143</v>
      </c>
      <c r="P2575" s="97"/>
    </row>
    <row r="2576" spans="1:16" s="74" customFormat="1" ht="19.5" customHeight="1" x14ac:dyDescent="0.15">
      <c r="A2576" s="193"/>
      <c r="B2576" s="194"/>
      <c r="C2576" s="195"/>
      <c r="D2576" s="196"/>
      <c r="E2576" s="197"/>
      <c r="F2576" s="197"/>
      <c r="G2576" s="196"/>
      <c r="H2576" s="283"/>
      <c r="I2576" s="197"/>
      <c r="J2576" s="197"/>
      <c r="K2576" s="198"/>
      <c r="L2576" s="197"/>
      <c r="M2576" s="215"/>
      <c r="P2576" s="97"/>
    </row>
    <row r="2577" spans="1:16" s="74" customFormat="1" ht="19.5" customHeight="1" thickBot="1" x14ac:dyDescent="0.3">
      <c r="A2577" s="33" t="s">
        <v>2</v>
      </c>
      <c r="B2577" s="9" t="s">
        <v>3</v>
      </c>
      <c r="C2577" s="85" t="s">
        <v>4</v>
      </c>
      <c r="D2577" s="9" t="s">
        <v>5</v>
      </c>
      <c r="E2577" s="9" t="s">
        <v>6</v>
      </c>
      <c r="F2577" s="9" t="s">
        <v>7</v>
      </c>
      <c r="G2577" s="9" t="s">
        <v>8</v>
      </c>
      <c r="H2577" s="9" t="s">
        <v>9</v>
      </c>
      <c r="I2577" s="9" t="s">
        <v>22</v>
      </c>
      <c r="J2577" s="9" t="s">
        <v>10</v>
      </c>
      <c r="K2577" s="9" t="s">
        <v>11</v>
      </c>
      <c r="L2577" s="222" t="s">
        <v>12</v>
      </c>
      <c r="M2577" s="9" t="s">
        <v>13</v>
      </c>
      <c r="P2577" s="97"/>
    </row>
    <row r="2578" spans="1:16" s="93" customFormat="1" ht="19.5" customHeight="1" x14ac:dyDescent="0.25">
      <c r="A2578" s="551" t="s">
        <v>640</v>
      </c>
      <c r="B2578" s="552"/>
      <c r="C2578" s="552"/>
      <c r="D2578" s="552"/>
      <c r="E2578" s="552"/>
      <c r="F2578" s="552"/>
      <c r="G2578" s="552"/>
      <c r="H2578" s="552"/>
      <c r="I2578" s="552"/>
      <c r="J2578" s="552"/>
      <c r="K2578" s="553"/>
      <c r="L2578" s="313">
        <f>SUM(L2579:L2579)</f>
        <v>0</v>
      </c>
      <c r="M2578" s="89"/>
      <c r="P2578" s="261"/>
    </row>
    <row r="2579" spans="1:16" s="93" customFormat="1" ht="19.5" customHeight="1" x14ac:dyDescent="0.25">
      <c r="A2579" s="157"/>
      <c r="B2579" s="69"/>
      <c r="C2579" s="69"/>
      <c r="D2579" s="69"/>
      <c r="E2579" s="69"/>
      <c r="F2579" s="69"/>
      <c r="G2579" s="69"/>
      <c r="H2579" s="69"/>
      <c r="I2579" s="90"/>
      <c r="J2579" s="90"/>
      <c r="K2579" s="69"/>
      <c r="L2579" s="225"/>
      <c r="M2579" s="69"/>
      <c r="P2579" s="261"/>
    </row>
    <row r="2580" spans="1:16" s="74" customFormat="1" ht="19.5" customHeight="1" x14ac:dyDescent="0.25">
      <c r="A2580" s="561" t="s">
        <v>33</v>
      </c>
      <c r="B2580" s="562"/>
      <c r="C2580" s="562"/>
      <c r="D2580" s="562"/>
      <c r="E2580" s="562"/>
      <c r="F2580" s="562"/>
      <c r="G2580" s="562"/>
      <c r="H2580" s="562"/>
      <c r="I2580" s="562"/>
      <c r="J2580" s="562"/>
      <c r="K2580" s="563"/>
      <c r="L2580" s="303">
        <f>SUM(L2581:L2585)</f>
        <v>0</v>
      </c>
      <c r="M2580" s="89"/>
      <c r="P2580" s="97"/>
    </row>
    <row r="2581" spans="1:16" ht="19.5" customHeight="1" x14ac:dyDescent="0.15">
      <c r="A2581" s="372"/>
      <c r="B2581" s="373"/>
      <c r="C2581" s="373"/>
      <c r="D2581" s="373"/>
      <c r="E2581" s="373"/>
      <c r="F2581" s="373"/>
      <c r="G2581" s="374"/>
      <c r="H2581" s="374"/>
      <c r="I2581" s="443"/>
      <c r="J2581" s="443"/>
      <c r="K2581" s="373"/>
      <c r="L2581" s="444"/>
      <c r="M2581" s="374"/>
    </row>
    <row r="2582" spans="1:16" ht="19.5" customHeight="1" x14ac:dyDescent="0.15">
      <c r="A2582" s="372"/>
      <c r="B2582" s="373"/>
      <c r="C2582" s="373"/>
      <c r="D2582" s="373"/>
      <c r="E2582" s="373"/>
      <c r="F2582" s="373"/>
      <c r="G2582" s="373"/>
      <c r="H2582" s="374"/>
      <c r="I2582" s="373"/>
      <c r="J2582" s="373"/>
      <c r="K2582" s="373"/>
      <c r="L2582" s="373"/>
      <c r="M2582" s="374"/>
    </row>
    <row r="2583" spans="1:16" ht="19.5" customHeight="1" x14ac:dyDescent="0.15">
      <c r="A2583" s="372"/>
      <c r="B2583" s="373"/>
      <c r="C2583" s="373"/>
      <c r="D2583" s="373"/>
      <c r="E2583" s="373"/>
      <c r="F2583" s="373"/>
      <c r="G2583" s="373"/>
      <c r="H2583" s="374"/>
      <c r="I2583" s="373"/>
      <c r="J2583" s="373"/>
      <c r="K2583" s="373"/>
      <c r="L2583" s="373"/>
      <c r="M2583" s="374"/>
    </row>
    <row r="2584" spans="1:16" ht="19.5" customHeight="1" x14ac:dyDescent="0.15">
      <c r="A2584" s="372"/>
      <c r="B2584" s="373"/>
      <c r="C2584" s="373"/>
      <c r="D2584" s="373"/>
      <c r="E2584" s="373"/>
      <c r="F2584" s="373"/>
      <c r="G2584" s="373"/>
      <c r="H2584" s="374"/>
      <c r="I2584" s="373"/>
      <c r="J2584" s="373"/>
      <c r="K2584" s="373"/>
      <c r="L2584" s="373"/>
      <c r="M2584" s="374"/>
    </row>
    <row r="2585" spans="1:16" s="74" customFormat="1" ht="19.5" customHeight="1" x14ac:dyDescent="0.25">
      <c r="A2585" s="321"/>
      <c r="B2585" s="367"/>
      <c r="C2585" s="354"/>
      <c r="D2585" s="368"/>
      <c r="E2585" s="369"/>
      <c r="F2585" s="96"/>
      <c r="G2585" s="370"/>
      <c r="H2585" s="96"/>
      <c r="I2585" s="105"/>
      <c r="J2585" s="105"/>
      <c r="K2585" s="369"/>
      <c r="L2585" s="371"/>
      <c r="M2585" s="96"/>
      <c r="P2585" s="97"/>
    </row>
    <row r="2586" spans="1:16" s="74" customFormat="1" ht="19.5" customHeight="1" thickBot="1" x14ac:dyDescent="0.3">
      <c r="A2586" s="554"/>
      <c r="B2586" s="555"/>
      <c r="C2586" s="555"/>
      <c r="D2586" s="555"/>
      <c r="E2586" s="555"/>
      <c r="F2586" s="555"/>
      <c r="G2586" s="555"/>
      <c r="H2586" s="555"/>
      <c r="I2586" s="555"/>
      <c r="J2586" s="555"/>
      <c r="K2586" s="556"/>
      <c r="L2586" s="226">
        <f>L2587</f>
        <v>0</v>
      </c>
      <c r="M2586" s="96"/>
      <c r="P2586" s="97"/>
    </row>
    <row r="2587" spans="1:16" s="74" customFormat="1" ht="19.5" customHeight="1" x14ac:dyDescent="0.25">
      <c r="A2587" s="69"/>
      <c r="B2587" s="99"/>
      <c r="C2587" s="100"/>
      <c r="D2587" s="142"/>
      <c r="E2587" s="102"/>
      <c r="F2587" s="103"/>
      <c r="G2587" s="143"/>
      <c r="H2587" s="96"/>
      <c r="I2587" s="105"/>
      <c r="J2587" s="105"/>
      <c r="K2587" s="108"/>
      <c r="L2587" s="228"/>
      <c r="M2587" s="103"/>
      <c r="P2587" s="97"/>
    </row>
    <row r="2588" spans="1:16" s="82" customFormat="1" ht="19.5" customHeight="1" thickBot="1" x14ac:dyDescent="0.3">
      <c r="A2588" s="116" t="s">
        <v>34</v>
      </c>
      <c r="B2588" s="113"/>
      <c r="C2588" s="114"/>
      <c r="D2588" s="115"/>
      <c r="E2588" s="116"/>
      <c r="F2588" s="117"/>
      <c r="G2588" s="118"/>
      <c r="H2588" s="117"/>
      <c r="I2588" s="119"/>
      <c r="J2588" s="119"/>
      <c r="K2588" s="119"/>
      <c r="L2588" s="229">
        <f>L2578+L2580+L2586</f>
        <v>0</v>
      </c>
      <c r="M2588" s="204"/>
    </row>
    <row r="2589" spans="1:16" ht="19.5" customHeight="1" x14ac:dyDescent="0.15">
      <c r="A2589" s="345"/>
      <c r="B2589" s="123"/>
      <c r="C2589" s="124"/>
      <c r="D2589" s="343"/>
      <c r="E2589" s="345"/>
      <c r="F2589" s="123"/>
      <c r="G2589" s="345"/>
      <c r="H2589" s="123"/>
      <c r="I2589" s="343"/>
      <c r="J2589" s="343"/>
      <c r="K2589" s="343"/>
      <c r="L2589" s="230"/>
      <c r="M2589" s="205"/>
    </row>
    <row r="2590" spans="1:16" ht="19.5" customHeight="1" x14ac:dyDescent="0.15">
      <c r="A2590" s="558" t="s">
        <v>18</v>
      </c>
      <c r="B2590" s="558"/>
      <c r="C2590" s="558"/>
      <c r="D2590" s="558"/>
      <c r="E2590" s="558"/>
      <c r="F2590" s="558"/>
      <c r="G2590" s="560" t="s">
        <v>19</v>
      </c>
      <c r="H2590" s="560"/>
      <c r="I2590" s="128"/>
      <c r="J2590" s="128"/>
      <c r="K2590" s="128"/>
      <c r="L2590" s="550" t="s">
        <v>20</v>
      </c>
      <c r="M2590" s="550"/>
    </row>
    <row r="2591" spans="1:16" ht="19.5" customHeight="1" x14ac:dyDescent="0.15">
      <c r="A2591" s="71"/>
      <c r="B2591" s="83"/>
      <c r="C2591" s="84"/>
      <c r="D2591" s="346"/>
      <c r="E2591" s="122"/>
      <c r="F2591" s="130"/>
      <c r="G2591" s="131"/>
      <c r="H2591" s="130"/>
      <c r="I2591" s="82"/>
      <c r="J2591" s="82"/>
      <c r="K2591" s="200"/>
      <c r="L2591" s="231"/>
      <c r="M2591" s="130"/>
    </row>
    <row r="2592" spans="1:16" ht="19.5" customHeight="1" x14ac:dyDescent="0.15">
      <c r="A2592" s="558" t="s">
        <v>35</v>
      </c>
      <c r="B2592" s="558"/>
      <c r="C2592" s="558"/>
      <c r="D2592" s="558"/>
      <c r="E2592" s="558"/>
      <c r="F2592" s="558"/>
      <c r="G2592" s="559" t="s">
        <v>36</v>
      </c>
      <c r="H2592" s="559"/>
      <c r="I2592" s="346"/>
      <c r="J2592" s="346"/>
      <c r="K2592" s="82"/>
      <c r="L2592" s="559" t="s">
        <v>37</v>
      </c>
      <c r="M2592" s="559"/>
    </row>
    <row r="2593" spans="1:16" ht="19.5" customHeight="1" x14ac:dyDescent="0.15">
      <c r="A2593" s="558" t="s">
        <v>38</v>
      </c>
      <c r="B2593" s="558"/>
      <c r="C2593" s="558"/>
      <c r="D2593" s="558"/>
      <c r="E2593" s="558"/>
      <c r="F2593" s="558"/>
      <c r="G2593" s="550" t="s">
        <v>39</v>
      </c>
      <c r="H2593" s="550"/>
      <c r="I2593" s="344"/>
      <c r="J2593" s="344"/>
      <c r="K2593" s="82"/>
      <c r="L2593" s="550" t="s">
        <v>40</v>
      </c>
      <c r="M2593" s="550"/>
    </row>
    <row r="2594" spans="1:16" ht="19.5" customHeight="1" x14ac:dyDescent="0.15"/>
    <row r="2595" spans="1:16" s="93" customFormat="1" ht="19.5" customHeight="1" x14ac:dyDescent="0.15">
      <c r="A2595" s="557" t="s">
        <v>14</v>
      </c>
      <c r="B2595" s="557"/>
      <c r="C2595" s="557"/>
      <c r="D2595" s="557"/>
      <c r="E2595" s="557"/>
      <c r="F2595" s="194"/>
      <c r="G2595" s="196"/>
      <c r="H2595" s="291"/>
      <c r="I2595" s="196"/>
      <c r="J2595" s="196"/>
      <c r="K2595" s="198"/>
      <c r="L2595" s="196"/>
      <c r="M2595" s="215"/>
    </row>
    <row r="2596" spans="1:16" s="74" customFormat="1" ht="19.5" customHeight="1" x14ac:dyDescent="0.15">
      <c r="A2596" s="254" t="s">
        <v>213</v>
      </c>
      <c r="B2596" s="254"/>
      <c r="C2596" s="255"/>
      <c r="D2596" s="256"/>
      <c r="E2596" s="218" t="s">
        <v>653</v>
      </c>
      <c r="F2596" s="254"/>
      <c r="G2596" s="256" t="s">
        <v>50</v>
      </c>
      <c r="H2596" s="295"/>
      <c r="I2596" s="248" t="s">
        <v>216</v>
      </c>
      <c r="J2596" s="254"/>
      <c r="K2596" s="249"/>
      <c r="L2596" s="260"/>
      <c r="M2596" s="301" t="s">
        <v>143</v>
      </c>
      <c r="P2596" s="97"/>
    </row>
    <row r="2597" spans="1:16" s="74" customFormat="1" ht="9.75" customHeight="1" x14ac:dyDescent="0.15">
      <c r="A2597" s="193"/>
      <c r="B2597" s="194"/>
      <c r="C2597" s="195"/>
      <c r="D2597" s="196"/>
      <c r="E2597" s="197"/>
      <c r="F2597" s="197"/>
      <c r="G2597" s="196"/>
      <c r="H2597" s="283"/>
      <c r="I2597" s="197"/>
      <c r="J2597" s="197"/>
      <c r="K2597" s="198"/>
      <c r="L2597" s="197"/>
      <c r="M2597" s="215"/>
      <c r="P2597" s="97"/>
    </row>
    <row r="2598" spans="1:16" s="74" customFormat="1" ht="39" customHeight="1" thickBot="1" x14ac:dyDescent="0.3">
      <c r="A2598" s="33" t="s">
        <v>2</v>
      </c>
      <c r="B2598" s="9" t="s">
        <v>3</v>
      </c>
      <c r="C2598" s="85" t="s">
        <v>4</v>
      </c>
      <c r="D2598" s="9" t="s">
        <v>5</v>
      </c>
      <c r="E2598" s="9" t="s">
        <v>6</v>
      </c>
      <c r="F2598" s="9" t="s">
        <v>7</v>
      </c>
      <c r="G2598" s="9" t="s">
        <v>8</v>
      </c>
      <c r="H2598" s="9" t="s">
        <v>9</v>
      </c>
      <c r="I2598" s="9" t="s">
        <v>22</v>
      </c>
      <c r="J2598" s="9" t="s">
        <v>10</v>
      </c>
      <c r="K2598" s="9" t="s">
        <v>11</v>
      </c>
      <c r="L2598" s="222" t="s">
        <v>12</v>
      </c>
      <c r="M2598" s="9" t="s">
        <v>13</v>
      </c>
      <c r="P2598" s="97"/>
    </row>
    <row r="2599" spans="1:16" s="93" customFormat="1" ht="19.5" customHeight="1" x14ac:dyDescent="0.25">
      <c r="A2599" s="551" t="s">
        <v>60</v>
      </c>
      <c r="B2599" s="552"/>
      <c r="C2599" s="552"/>
      <c r="D2599" s="552"/>
      <c r="E2599" s="552"/>
      <c r="F2599" s="552"/>
      <c r="G2599" s="552"/>
      <c r="H2599" s="552"/>
      <c r="I2599" s="552"/>
      <c r="J2599" s="552"/>
      <c r="K2599" s="553"/>
      <c r="L2599" s="313">
        <f>SUM(L2600:L2602)</f>
        <v>626.4</v>
      </c>
      <c r="M2599" s="89"/>
      <c r="P2599" s="261"/>
    </row>
    <row r="2600" spans="1:16" s="93" customFormat="1" ht="19.5" customHeight="1" x14ac:dyDescent="0.25">
      <c r="A2600" s="157" t="s">
        <v>720</v>
      </c>
      <c r="B2600" s="69">
        <v>3</v>
      </c>
      <c r="C2600" s="69">
        <v>4</v>
      </c>
      <c r="D2600" s="69">
        <v>47</v>
      </c>
      <c r="E2600" s="69"/>
      <c r="F2600" s="69" t="s">
        <v>680</v>
      </c>
      <c r="G2600" s="69" t="s">
        <v>931</v>
      </c>
      <c r="H2600" s="69" t="s">
        <v>782</v>
      </c>
      <c r="I2600" s="90">
        <v>43480</v>
      </c>
      <c r="J2600" s="90">
        <v>43480</v>
      </c>
      <c r="K2600" s="69">
        <v>20</v>
      </c>
      <c r="L2600" s="225">
        <v>626.4</v>
      </c>
      <c r="M2600" s="69" t="s">
        <v>145</v>
      </c>
      <c r="P2600" s="261"/>
    </row>
    <row r="2601" spans="1:16" s="93" customFormat="1" ht="19.5" customHeight="1" x14ac:dyDescent="0.25">
      <c r="A2601" s="157"/>
      <c r="B2601" s="69"/>
      <c r="C2601" s="69"/>
      <c r="D2601" s="69"/>
      <c r="E2601" s="69"/>
      <c r="F2601" s="69"/>
      <c r="G2601" s="69"/>
      <c r="H2601" s="69"/>
      <c r="I2601" s="90"/>
      <c r="J2601" s="90"/>
      <c r="K2601" s="69"/>
      <c r="L2601" s="225"/>
      <c r="M2601" s="321"/>
      <c r="P2601" s="261"/>
    </row>
    <row r="2602" spans="1:16" s="93" customFormat="1" ht="19.5" customHeight="1" x14ac:dyDescent="0.25">
      <c r="A2602" s="157"/>
      <c r="B2602" s="69"/>
      <c r="C2602" s="69"/>
      <c r="D2602" s="69"/>
      <c r="E2602" s="69"/>
      <c r="F2602" s="69"/>
      <c r="G2602" s="69"/>
      <c r="H2602" s="69"/>
      <c r="I2602" s="90"/>
      <c r="J2602" s="90"/>
      <c r="K2602" s="69"/>
      <c r="L2602" s="225"/>
      <c r="M2602" s="321"/>
      <c r="P2602" s="261"/>
    </row>
    <row r="2603" spans="1:16" s="74" customFormat="1" ht="19.5" customHeight="1" thickBot="1" x14ac:dyDescent="0.3">
      <c r="A2603" s="554"/>
      <c r="B2603" s="555"/>
      <c r="C2603" s="555"/>
      <c r="D2603" s="555"/>
      <c r="E2603" s="555"/>
      <c r="F2603" s="555"/>
      <c r="G2603" s="555"/>
      <c r="H2603" s="555"/>
      <c r="I2603" s="555"/>
      <c r="J2603" s="555"/>
      <c r="K2603" s="556"/>
      <c r="L2603" s="226">
        <f>L2604</f>
        <v>0</v>
      </c>
      <c r="M2603" s="96"/>
      <c r="P2603" s="97"/>
    </row>
    <row r="2604" spans="1:16" s="74" customFormat="1" ht="19.5" customHeight="1" x14ac:dyDescent="0.25">
      <c r="A2604" s="69"/>
      <c r="B2604" s="69"/>
      <c r="C2604" s="100"/>
      <c r="D2604" s="142"/>
      <c r="E2604" s="102"/>
      <c r="F2604" s="103"/>
      <c r="G2604" s="143"/>
      <c r="H2604" s="96"/>
      <c r="I2604" s="105"/>
      <c r="J2604" s="105"/>
      <c r="K2604" s="108"/>
      <c r="L2604" s="228"/>
      <c r="M2604" s="103"/>
      <c r="P2604" s="97"/>
    </row>
    <row r="2605" spans="1:16" s="74" customFormat="1" ht="19.5" customHeight="1" thickBot="1" x14ac:dyDescent="0.3">
      <c r="A2605" s="551"/>
      <c r="B2605" s="552"/>
      <c r="C2605" s="552"/>
      <c r="D2605" s="552"/>
      <c r="E2605" s="552"/>
      <c r="F2605" s="552"/>
      <c r="G2605" s="552"/>
      <c r="H2605" s="552"/>
      <c r="I2605" s="552"/>
      <c r="J2605" s="552"/>
      <c r="K2605" s="553"/>
      <c r="L2605" s="226">
        <f>L2606</f>
        <v>0</v>
      </c>
      <c r="M2605" s="96"/>
      <c r="P2605" s="97"/>
    </row>
    <row r="2606" spans="1:16" s="74" customFormat="1" ht="19.5" customHeight="1" x14ac:dyDescent="0.25">
      <c r="A2606" s="69"/>
      <c r="B2606" s="99"/>
      <c r="C2606" s="100"/>
      <c r="D2606" s="142"/>
      <c r="E2606" s="102"/>
      <c r="F2606" s="103"/>
      <c r="G2606" s="143"/>
      <c r="H2606" s="96"/>
      <c r="I2606" s="105"/>
      <c r="J2606" s="105"/>
      <c r="K2606" s="108"/>
      <c r="L2606" s="228"/>
      <c r="M2606" s="103"/>
      <c r="P2606" s="97"/>
    </row>
    <row r="2607" spans="1:16" s="82" customFormat="1" ht="19.5" customHeight="1" thickBot="1" x14ac:dyDescent="0.3">
      <c r="A2607" s="116" t="s">
        <v>34</v>
      </c>
      <c r="B2607" s="113"/>
      <c r="C2607" s="114"/>
      <c r="D2607" s="115"/>
      <c r="E2607" s="116"/>
      <c r="F2607" s="117"/>
      <c r="G2607" s="118"/>
      <c r="H2607" s="117"/>
      <c r="I2607" s="119"/>
      <c r="J2607" s="119"/>
      <c r="K2607" s="119"/>
      <c r="L2607" s="229">
        <f>L2599+L2603+L2605</f>
        <v>626.4</v>
      </c>
      <c r="M2607" s="204"/>
    </row>
    <row r="2608" spans="1:16" ht="19.5" customHeight="1" x14ac:dyDescent="0.15">
      <c r="A2608" s="352"/>
      <c r="B2608" s="123"/>
      <c r="C2608" s="124"/>
      <c r="D2608" s="350"/>
      <c r="E2608" s="352"/>
      <c r="F2608" s="123"/>
      <c r="G2608" s="352"/>
      <c r="H2608" s="123"/>
      <c r="I2608" s="350"/>
      <c r="J2608" s="350"/>
      <c r="K2608" s="350"/>
      <c r="L2608" s="230"/>
      <c r="M2608" s="205"/>
    </row>
    <row r="2609" spans="1:16" ht="19.5" customHeight="1" x14ac:dyDescent="0.15">
      <c r="A2609" s="558" t="s">
        <v>18</v>
      </c>
      <c r="B2609" s="558"/>
      <c r="C2609" s="558"/>
      <c r="D2609" s="558"/>
      <c r="E2609" s="558"/>
      <c r="F2609" s="558"/>
      <c r="G2609" s="560" t="s">
        <v>19</v>
      </c>
      <c r="H2609" s="560"/>
      <c r="I2609" s="128"/>
      <c r="J2609" s="128"/>
      <c r="K2609" s="128"/>
      <c r="L2609" s="550" t="s">
        <v>20</v>
      </c>
      <c r="M2609" s="550"/>
    </row>
    <row r="2610" spans="1:16" ht="11.25" customHeight="1" x14ac:dyDescent="0.15">
      <c r="A2610" s="82"/>
      <c r="B2610" s="83"/>
      <c r="C2610" s="84"/>
      <c r="D2610" s="502"/>
      <c r="E2610" s="122"/>
      <c r="F2610" s="130"/>
      <c r="G2610" s="131"/>
      <c r="H2610" s="130"/>
      <c r="I2610" s="82"/>
      <c r="J2610" s="82"/>
      <c r="K2610" s="200"/>
      <c r="L2610" s="231"/>
      <c r="M2610" s="130"/>
    </row>
    <row r="2611" spans="1:16" ht="16.5" customHeight="1" x14ac:dyDescent="0.15">
      <c r="A2611" s="558" t="s">
        <v>1246</v>
      </c>
      <c r="B2611" s="558"/>
      <c r="C2611" s="558"/>
      <c r="D2611" s="558"/>
      <c r="E2611" s="558"/>
      <c r="F2611" s="558"/>
      <c r="G2611" s="559" t="s">
        <v>36</v>
      </c>
      <c r="H2611" s="559"/>
      <c r="I2611" s="351"/>
      <c r="J2611" s="351"/>
      <c r="K2611" s="82"/>
      <c r="L2611" s="559" t="s">
        <v>37</v>
      </c>
      <c r="M2611" s="559"/>
    </row>
    <row r="2612" spans="1:16" ht="15.75" customHeight="1" x14ac:dyDescent="0.15">
      <c r="A2612" s="558" t="s">
        <v>1247</v>
      </c>
      <c r="B2612" s="558"/>
      <c r="C2612" s="558"/>
      <c r="D2612" s="558"/>
      <c r="E2612" s="558"/>
      <c r="F2612" s="558"/>
      <c r="G2612" s="550" t="s">
        <v>39</v>
      </c>
      <c r="H2612" s="550"/>
      <c r="I2612" s="353"/>
      <c r="J2612" s="353"/>
      <c r="K2612" s="82"/>
      <c r="L2612" s="550" t="s">
        <v>40</v>
      </c>
      <c r="M2612" s="550"/>
    </row>
    <row r="2613" spans="1:16" ht="19.5" customHeight="1" x14ac:dyDescent="0.15"/>
    <row r="2614" spans="1:16" s="93" customFormat="1" ht="19.5" customHeight="1" x14ac:dyDescent="0.15">
      <c r="A2614" s="557" t="s">
        <v>14</v>
      </c>
      <c r="B2614" s="557"/>
      <c r="C2614" s="557"/>
      <c r="D2614" s="557"/>
      <c r="E2614" s="557"/>
      <c r="F2614" s="194"/>
      <c r="G2614" s="196"/>
      <c r="H2614" s="291"/>
      <c r="I2614" s="196"/>
      <c r="J2614" s="196"/>
      <c r="K2614" s="198"/>
      <c r="L2614" s="196"/>
      <c r="M2614" s="215"/>
    </row>
    <row r="2615" spans="1:16" s="74" customFormat="1" ht="19.5" customHeight="1" x14ac:dyDescent="0.15">
      <c r="A2615" s="254" t="s">
        <v>1379</v>
      </c>
      <c r="B2615" s="254"/>
      <c r="C2615" s="255"/>
      <c r="D2615" s="256"/>
      <c r="E2615" s="218" t="s">
        <v>1380</v>
      </c>
      <c r="F2615" s="254"/>
      <c r="G2615" s="256" t="s">
        <v>1381</v>
      </c>
      <c r="H2615" s="295"/>
      <c r="I2615" s="248" t="s">
        <v>1382</v>
      </c>
      <c r="J2615" s="254"/>
      <c r="K2615" s="249"/>
      <c r="L2615" s="260"/>
      <c r="M2615" s="301" t="s">
        <v>1383</v>
      </c>
      <c r="P2615" s="97"/>
    </row>
    <row r="2616" spans="1:16" s="74" customFormat="1" ht="9" customHeight="1" x14ac:dyDescent="0.15">
      <c r="A2616" s="193"/>
      <c r="B2616" s="194"/>
      <c r="C2616" s="195"/>
      <c r="D2616" s="196"/>
      <c r="E2616" s="197"/>
      <c r="F2616" s="197"/>
      <c r="G2616" s="196"/>
      <c r="H2616" s="283"/>
      <c r="I2616" s="197"/>
      <c r="J2616" s="197"/>
      <c r="K2616" s="198"/>
      <c r="L2616" s="197"/>
      <c r="M2616" s="215"/>
      <c r="P2616" s="97"/>
    </row>
    <row r="2617" spans="1:16" s="74" customFormat="1" ht="33" customHeight="1" x14ac:dyDescent="0.25">
      <c r="A2617" s="33" t="s">
        <v>2</v>
      </c>
      <c r="B2617" s="9" t="s">
        <v>3</v>
      </c>
      <c r="C2617" s="85" t="s">
        <v>4</v>
      </c>
      <c r="D2617" s="9" t="s">
        <v>5</v>
      </c>
      <c r="E2617" s="9" t="s">
        <v>6</v>
      </c>
      <c r="F2617" s="9" t="s">
        <v>7</v>
      </c>
      <c r="G2617" s="9" t="s">
        <v>8</v>
      </c>
      <c r="H2617" s="9" t="s">
        <v>9</v>
      </c>
      <c r="I2617" s="9" t="s">
        <v>22</v>
      </c>
      <c r="J2617" s="9" t="s">
        <v>10</v>
      </c>
      <c r="K2617" s="9" t="s">
        <v>11</v>
      </c>
      <c r="L2617" s="222" t="s">
        <v>12</v>
      </c>
      <c r="M2617" s="9" t="s">
        <v>13</v>
      </c>
      <c r="P2617" s="97"/>
    </row>
    <row r="2618" spans="1:16" s="74" customFormat="1" ht="19.5" hidden="1" customHeight="1" x14ac:dyDescent="0.25">
      <c r="A2618" s="551" t="s">
        <v>60</v>
      </c>
      <c r="B2618" s="552"/>
      <c r="C2618" s="552"/>
      <c r="D2618" s="552"/>
      <c r="E2618" s="552"/>
      <c r="F2618" s="552"/>
      <c r="G2618" s="552"/>
      <c r="H2618" s="552"/>
      <c r="I2618" s="552"/>
      <c r="J2618" s="552"/>
      <c r="K2618" s="553"/>
      <c r="L2618" s="313">
        <f>SUM(L2619:L2629)</f>
        <v>7139.41</v>
      </c>
      <c r="M2618" s="89"/>
      <c r="P2618" s="97"/>
    </row>
    <row r="2619" spans="1:16" s="74" customFormat="1" ht="19.5" hidden="1" customHeight="1" x14ac:dyDescent="0.25">
      <c r="A2619" s="157" t="s">
        <v>720</v>
      </c>
      <c r="B2619" s="69">
        <v>3</v>
      </c>
      <c r="C2619" s="69">
        <v>1</v>
      </c>
      <c r="D2619" s="69">
        <v>14</v>
      </c>
      <c r="E2619" s="69"/>
      <c r="F2619" s="69" t="s">
        <v>680</v>
      </c>
      <c r="G2619" s="69" t="s">
        <v>1384</v>
      </c>
      <c r="H2619" s="69" t="s">
        <v>748</v>
      </c>
      <c r="I2619" s="90">
        <v>43470</v>
      </c>
      <c r="J2619" s="90">
        <v>43470</v>
      </c>
      <c r="K2619" s="69">
        <v>371</v>
      </c>
      <c r="L2619" s="225">
        <v>1716.8</v>
      </c>
      <c r="M2619" s="69" t="s">
        <v>145</v>
      </c>
      <c r="P2619" s="97"/>
    </row>
    <row r="2620" spans="1:16" s="74" customFormat="1" ht="19.5" hidden="1" customHeight="1" x14ac:dyDescent="0.25">
      <c r="A2620" s="157" t="s">
        <v>720</v>
      </c>
      <c r="B2620" s="69">
        <v>3</v>
      </c>
      <c r="C2620" s="69">
        <v>1</v>
      </c>
      <c r="D2620" s="69">
        <v>20</v>
      </c>
      <c r="E2620" s="69"/>
      <c r="F2620" s="69" t="s">
        <v>680</v>
      </c>
      <c r="G2620" s="69" t="s">
        <v>1385</v>
      </c>
      <c r="H2620" s="69" t="s">
        <v>748</v>
      </c>
      <c r="I2620" s="90">
        <v>43470</v>
      </c>
      <c r="J2620" s="90">
        <v>43470</v>
      </c>
      <c r="K2620" s="69">
        <v>375</v>
      </c>
      <c r="L2620" s="225">
        <v>1815.01</v>
      </c>
      <c r="M2620" s="69" t="s">
        <v>145</v>
      </c>
      <c r="P2620" s="97"/>
    </row>
    <row r="2621" spans="1:16" s="74" customFormat="1" ht="19.5" hidden="1" customHeight="1" x14ac:dyDescent="0.25">
      <c r="A2621" s="157" t="s">
        <v>720</v>
      </c>
      <c r="B2621" s="69">
        <v>3</v>
      </c>
      <c r="C2621" s="69">
        <v>1</v>
      </c>
      <c r="D2621" s="69">
        <v>43</v>
      </c>
      <c r="E2621" s="69"/>
      <c r="F2621" s="69" t="s">
        <v>684</v>
      </c>
      <c r="G2621" s="69" t="s">
        <v>811</v>
      </c>
      <c r="H2621" s="69" t="s">
        <v>743</v>
      </c>
      <c r="I2621" s="90">
        <v>43468</v>
      </c>
      <c r="J2621" s="90">
        <v>43468</v>
      </c>
      <c r="K2621" s="69" t="s">
        <v>833</v>
      </c>
      <c r="L2621" s="225">
        <v>58</v>
      </c>
      <c r="M2621" s="69" t="s">
        <v>145</v>
      </c>
      <c r="P2621" s="97"/>
    </row>
    <row r="2622" spans="1:16" s="74" customFormat="1" ht="19.5" hidden="1" customHeight="1" x14ac:dyDescent="0.25">
      <c r="A2622" s="157" t="s">
        <v>720</v>
      </c>
      <c r="B2622" s="69">
        <v>3</v>
      </c>
      <c r="C2622" s="69">
        <v>5</v>
      </c>
      <c r="D2622" s="69">
        <v>83</v>
      </c>
      <c r="E2622" s="69"/>
      <c r="F2622" s="69" t="s">
        <v>684</v>
      </c>
      <c r="G2622" s="69" t="s">
        <v>1386</v>
      </c>
      <c r="H2622" s="69" t="s">
        <v>857</v>
      </c>
      <c r="I2622" s="90">
        <v>43468</v>
      </c>
      <c r="J2622" s="90">
        <v>43468</v>
      </c>
      <c r="K2622" s="69" t="s">
        <v>1387</v>
      </c>
      <c r="L2622" s="225">
        <v>1160</v>
      </c>
      <c r="M2622" s="69" t="s">
        <v>145</v>
      </c>
      <c r="P2622" s="97"/>
    </row>
    <row r="2623" spans="1:16" s="74" customFormat="1" ht="19.5" hidden="1" customHeight="1" x14ac:dyDescent="0.25">
      <c r="A2623" s="157" t="s">
        <v>720</v>
      </c>
      <c r="B2623" s="69">
        <v>3</v>
      </c>
      <c r="C2623" s="69">
        <v>5</v>
      </c>
      <c r="D2623" s="69">
        <v>97</v>
      </c>
      <c r="E2623" s="69"/>
      <c r="F2623" s="69" t="s">
        <v>684</v>
      </c>
      <c r="G2623" s="69" t="s">
        <v>890</v>
      </c>
      <c r="H2623" s="69" t="s">
        <v>878</v>
      </c>
      <c r="I2623" s="90">
        <v>43472</v>
      </c>
      <c r="J2623" s="90">
        <v>43472</v>
      </c>
      <c r="K2623" s="69" t="s">
        <v>1388</v>
      </c>
      <c r="L2623" s="225">
        <v>174</v>
      </c>
      <c r="M2623" s="69" t="s">
        <v>145</v>
      </c>
      <c r="P2623" s="97"/>
    </row>
    <row r="2624" spans="1:16" s="74" customFormat="1" ht="19.5" hidden="1" customHeight="1" x14ac:dyDescent="0.25">
      <c r="A2624" s="157" t="s">
        <v>720</v>
      </c>
      <c r="B2624" s="69">
        <v>3</v>
      </c>
      <c r="C2624" s="69">
        <v>5</v>
      </c>
      <c r="D2624" s="69">
        <v>96</v>
      </c>
      <c r="E2624" s="69"/>
      <c r="F2624" s="69" t="s">
        <v>680</v>
      </c>
      <c r="G2624" s="69" t="s">
        <v>1389</v>
      </c>
      <c r="H2624" s="69" t="s">
        <v>878</v>
      </c>
      <c r="I2624" s="90">
        <v>43472</v>
      </c>
      <c r="J2624" s="90">
        <v>43472</v>
      </c>
      <c r="K2624" s="69" t="s">
        <v>1390</v>
      </c>
      <c r="L2624" s="225">
        <v>417.6</v>
      </c>
      <c r="M2624" s="69" t="s">
        <v>145</v>
      </c>
      <c r="P2624" s="97"/>
    </row>
    <row r="2625" spans="1:16" s="74" customFormat="1" ht="25.5" hidden="1" customHeight="1" x14ac:dyDescent="0.25">
      <c r="A2625" s="157" t="s">
        <v>720</v>
      </c>
      <c r="B2625" s="69">
        <v>3</v>
      </c>
      <c r="C2625" s="69">
        <v>22</v>
      </c>
      <c r="D2625" s="69">
        <v>202</v>
      </c>
      <c r="E2625" s="69"/>
      <c r="F2625" s="69" t="s">
        <v>684</v>
      </c>
      <c r="G2625" s="69" t="s">
        <v>1391</v>
      </c>
      <c r="H2625" s="69" t="s">
        <v>878</v>
      </c>
      <c r="I2625" s="90">
        <v>43533</v>
      </c>
      <c r="J2625" s="90">
        <v>43533</v>
      </c>
      <c r="K2625" s="69" t="s">
        <v>1392</v>
      </c>
      <c r="L2625" s="225">
        <v>1624</v>
      </c>
      <c r="M2625" s="69" t="s">
        <v>145</v>
      </c>
      <c r="P2625" s="97"/>
    </row>
    <row r="2626" spans="1:16" s="74" customFormat="1" ht="19.5" hidden="1" customHeight="1" x14ac:dyDescent="0.25">
      <c r="A2626" s="157" t="s">
        <v>720</v>
      </c>
      <c r="B2626" s="69">
        <v>3</v>
      </c>
      <c r="C2626" s="69">
        <v>22</v>
      </c>
      <c r="D2626" s="69">
        <v>203</v>
      </c>
      <c r="E2626" s="69"/>
      <c r="F2626" s="69" t="s">
        <v>684</v>
      </c>
      <c r="G2626" s="69" t="s">
        <v>1393</v>
      </c>
      <c r="H2626" s="69" t="s">
        <v>878</v>
      </c>
      <c r="I2626" s="90">
        <v>43535</v>
      </c>
      <c r="J2626" s="90">
        <v>43535</v>
      </c>
      <c r="K2626" s="69" t="s">
        <v>1394</v>
      </c>
      <c r="L2626" s="225">
        <v>174</v>
      </c>
      <c r="M2626" s="69" t="s">
        <v>145</v>
      </c>
      <c r="P2626" s="97"/>
    </row>
    <row r="2627" spans="1:16" s="74" customFormat="1" ht="19.5" hidden="1" customHeight="1" x14ac:dyDescent="0.25">
      <c r="A2627" s="157"/>
      <c r="B2627" s="69"/>
      <c r="C2627" s="69"/>
      <c r="D2627" s="69"/>
      <c r="E2627" s="69"/>
      <c r="F2627" s="69"/>
      <c r="G2627" s="69"/>
      <c r="H2627" s="69"/>
      <c r="I2627" s="90"/>
      <c r="J2627" s="90"/>
      <c r="K2627" s="69"/>
      <c r="L2627" s="225"/>
      <c r="M2627" s="69"/>
      <c r="P2627" s="97"/>
    </row>
    <row r="2628" spans="1:16" s="74" customFormat="1" ht="19.5" hidden="1" customHeight="1" x14ac:dyDescent="0.25">
      <c r="A2628" s="157"/>
      <c r="B2628" s="69"/>
      <c r="C2628" s="69"/>
      <c r="D2628" s="69"/>
      <c r="E2628" s="69"/>
      <c r="F2628" s="69"/>
      <c r="G2628" s="69"/>
      <c r="H2628" s="69"/>
      <c r="I2628" s="90"/>
      <c r="J2628" s="90"/>
      <c r="K2628" s="69"/>
      <c r="L2628" s="225"/>
      <c r="M2628" s="69"/>
      <c r="P2628" s="97"/>
    </row>
    <row r="2629" spans="1:16" s="74" customFormat="1" ht="19.5" hidden="1" customHeight="1" x14ac:dyDescent="0.25">
      <c r="A2629" s="157"/>
      <c r="B2629" s="69"/>
      <c r="C2629" s="69"/>
      <c r="D2629" s="69"/>
      <c r="E2629" s="69"/>
      <c r="F2629" s="69"/>
      <c r="G2629" s="69"/>
      <c r="H2629" s="69"/>
      <c r="I2629" s="90"/>
      <c r="J2629" s="90"/>
      <c r="K2629" s="69"/>
      <c r="L2629" s="225"/>
      <c r="M2629" s="69"/>
      <c r="P2629" s="97"/>
    </row>
    <row r="2630" spans="1:16" s="74" customFormat="1" ht="19.5" customHeight="1" thickBot="1" x14ac:dyDescent="0.3">
      <c r="A2630" s="554" t="s">
        <v>640</v>
      </c>
      <c r="B2630" s="555"/>
      <c r="C2630" s="555"/>
      <c r="D2630" s="555"/>
      <c r="E2630" s="555"/>
      <c r="F2630" s="555"/>
      <c r="G2630" s="555"/>
      <c r="H2630" s="555"/>
      <c r="I2630" s="555"/>
      <c r="J2630" s="555"/>
      <c r="K2630" s="556"/>
      <c r="L2630" s="288">
        <f>SUM(L2631:L2636)</f>
        <v>4606.7699999999995</v>
      </c>
      <c r="M2630" s="96"/>
      <c r="P2630" s="97"/>
    </row>
    <row r="2631" spans="1:16" s="74" customFormat="1" ht="35.25" customHeight="1" x14ac:dyDescent="0.25">
      <c r="A2631" s="157" t="s">
        <v>720</v>
      </c>
      <c r="B2631" s="69">
        <v>6</v>
      </c>
      <c r="C2631" s="69">
        <v>11</v>
      </c>
      <c r="D2631" s="69" t="s">
        <v>1517</v>
      </c>
      <c r="E2631" s="69"/>
      <c r="F2631" s="69" t="s">
        <v>680</v>
      </c>
      <c r="G2631" s="69" t="s">
        <v>1518</v>
      </c>
      <c r="H2631" s="69" t="s">
        <v>1197</v>
      </c>
      <c r="I2631" s="90">
        <v>43626</v>
      </c>
      <c r="J2631" s="90">
        <v>43626</v>
      </c>
      <c r="K2631" s="69">
        <v>1072</v>
      </c>
      <c r="L2631" s="225">
        <v>1810.01</v>
      </c>
      <c r="M2631" s="69" t="s">
        <v>693</v>
      </c>
      <c r="N2631" s="515"/>
      <c r="P2631" s="97"/>
    </row>
    <row r="2632" spans="1:16" s="74" customFormat="1" ht="76.5" customHeight="1" x14ac:dyDescent="0.25">
      <c r="A2632" s="157" t="s">
        <v>720</v>
      </c>
      <c r="B2632" s="69">
        <v>6</v>
      </c>
      <c r="C2632" s="69">
        <v>6</v>
      </c>
      <c r="D2632" s="69" t="s">
        <v>1549</v>
      </c>
      <c r="E2632" s="69"/>
      <c r="F2632" s="69" t="s">
        <v>680</v>
      </c>
      <c r="G2632" s="69" t="s">
        <v>1550</v>
      </c>
      <c r="H2632" s="69" t="s">
        <v>1551</v>
      </c>
      <c r="I2632" s="90">
        <v>43619</v>
      </c>
      <c r="J2632" s="90">
        <v>43619</v>
      </c>
      <c r="K2632" s="69">
        <v>14</v>
      </c>
      <c r="L2632" s="225">
        <v>1832.8</v>
      </c>
      <c r="M2632" s="69" t="s">
        <v>1261</v>
      </c>
      <c r="N2632" s="515"/>
      <c r="P2632" s="97"/>
    </row>
    <row r="2633" spans="1:16" s="74" customFormat="1" ht="42" customHeight="1" x14ac:dyDescent="0.25">
      <c r="A2633" s="157" t="s">
        <v>720</v>
      </c>
      <c r="B2633" s="69">
        <v>6</v>
      </c>
      <c r="C2633" s="69">
        <v>6</v>
      </c>
      <c r="D2633" s="69" t="s">
        <v>1589</v>
      </c>
      <c r="E2633" s="69"/>
      <c r="F2633" s="69" t="s">
        <v>684</v>
      </c>
      <c r="G2633" s="69" t="s">
        <v>1663</v>
      </c>
      <c r="H2633" s="69" t="s">
        <v>1551</v>
      </c>
      <c r="I2633" s="90">
        <v>43619</v>
      </c>
      <c r="J2633" s="90">
        <v>43619</v>
      </c>
      <c r="K2633" s="69">
        <v>15</v>
      </c>
      <c r="L2633" s="225">
        <v>580</v>
      </c>
      <c r="M2633" s="69" t="s">
        <v>1261</v>
      </c>
      <c r="N2633" s="510" t="s">
        <v>1674</v>
      </c>
      <c r="P2633" s="97"/>
    </row>
    <row r="2634" spans="1:16" s="74" customFormat="1" ht="48" customHeight="1" x14ac:dyDescent="0.25">
      <c r="A2634" s="69" t="s">
        <v>720</v>
      </c>
      <c r="B2634" s="99">
        <v>6</v>
      </c>
      <c r="C2634" s="100">
        <v>13</v>
      </c>
      <c r="D2634" s="142" t="s">
        <v>1640</v>
      </c>
      <c r="E2634" s="102"/>
      <c r="F2634" s="103" t="s">
        <v>684</v>
      </c>
      <c r="G2634" s="143" t="s">
        <v>1641</v>
      </c>
      <c r="H2634" s="96" t="s">
        <v>1642</v>
      </c>
      <c r="I2634" s="105">
        <v>43589</v>
      </c>
      <c r="J2634" s="105">
        <v>43589</v>
      </c>
      <c r="K2634" s="108" t="s">
        <v>1643</v>
      </c>
      <c r="L2634" s="244">
        <v>383.96</v>
      </c>
      <c r="M2634" s="103" t="s">
        <v>1322</v>
      </c>
      <c r="N2634" s="510" t="s">
        <v>1699</v>
      </c>
      <c r="P2634" s="97"/>
    </row>
    <row r="2635" spans="1:16" s="74" customFormat="1" ht="19.5" customHeight="1" x14ac:dyDescent="0.25">
      <c r="A2635" s="146"/>
      <c r="B2635" s="99"/>
      <c r="C2635" s="100"/>
      <c r="D2635" s="142"/>
      <c r="E2635" s="102"/>
      <c r="F2635" s="103"/>
      <c r="G2635" s="143"/>
      <c r="H2635" s="96"/>
      <c r="I2635" s="105"/>
      <c r="J2635" s="105"/>
      <c r="K2635" s="108"/>
      <c r="L2635" s="244"/>
      <c r="M2635" s="103"/>
      <c r="P2635" s="97"/>
    </row>
    <row r="2636" spans="1:16" s="74" customFormat="1" ht="19.5" customHeight="1" x14ac:dyDescent="0.25">
      <c r="A2636" s="146"/>
      <c r="B2636" s="99"/>
      <c r="C2636" s="100"/>
      <c r="D2636" s="142"/>
      <c r="E2636" s="102"/>
      <c r="F2636" s="103"/>
      <c r="G2636" s="143"/>
      <c r="H2636" s="96"/>
      <c r="I2636" s="105"/>
      <c r="J2636" s="105"/>
      <c r="K2636" s="108"/>
      <c r="L2636" s="244"/>
      <c r="M2636" s="103"/>
      <c r="P2636" s="97"/>
    </row>
    <row r="2637" spans="1:16" s="74" customFormat="1" ht="19.5" hidden="1" customHeight="1" x14ac:dyDescent="0.25">
      <c r="A2637" s="561"/>
      <c r="B2637" s="562"/>
      <c r="C2637" s="562"/>
      <c r="D2637" s="562"/>
      <c r="E2637" s="562"/>
      <c r="F2637" s="562"/>
      <c r="G2637" s="562"/>
      <c r="H2637" s="562"/>
      <c r="I2637" s="562"/>
      <c r="J2637" s="562"/>
      <c r="K2637" s="563"/>
      <c r="L2637" s="334">
        <f>SUM(L2638:L2641)</f>
        <v>0</v>
      </c>
      <c r="M2637" s="96"/>
      <c r="P2637" s="97"/>
    </row>
    <row r="2638" spans="1:16" s="74" customFormat="1" ht="19.5" hidden="1" customHeight="1" x14ac:dyDescent="0.25">
      <c r="A2638" s="69"/>
      <c r="B2638" s="99"/>
      <c r="C2638" s="100"/>
      <c r="D2638" s="152"/>
      <c r="E2638" s="108"/>
      <c r="F2638" s="103"/>
      <c r="G2638" s="144"/>
      <c r="H2638" s="103"/>
      <c r="I2638" s="145"/>
      <c r="J2638" s="145"/>
      <c r="K2638" s="108"/>
      <c r="L2638" s="247"/>
      <c r="M2638" s="103"/>
    </row>
    <row r="2639" spans="1:16" s="74" customFormat="1" ht="19.5" hidden="1" customHeight="1" x14ac:dyDescent="0.25">
      <c r="A2639" s="69"/>
      <c r="B2639" s="99"/>
      <c r="C2639" s="100"/>
      <c r="D2639" s="152"/>
      <c r="E2639" s="108"/>
      <c r="F2639" s="103"/>
      <c r="G2639" s="144"/>
      <c r="H2639" s="103"/>
      <c r="I2639" s="145"/>
      <c r="J2639" s="145"/>
      <c r="K2639" s="108"/>
      <c r="L2639" s="247"/>
      <c r="M2639" s="96"/>
    </row>
    <row r="2640" spans="1:16" s="74" customFormat="1" ht="19.5" hidden="1" customHeight="1" x14ac:dyDescent="0.25">
      <c r="A2640" s="69"/>
      <c r="B2640" s="99"/>
      <c r="C2640" s="100"/>
      <c r="D2640" s="152"/>
      <c r="E2640" s="108"/>
      <c r="F2640" s="103"/>
      <c r="G2640" s="144"/>
      <c r="H2640" s="103"/>
      <c r="I2640" s="145"/>
      <c r="J2640" s="145"/>
      <c r="K2640" s="108"/>
      <c r="L2640" s="247"/>
      <c r="M2640" s="96"/>
    </row>
    <row r="2641" spans="1:13" s="74" customFormat="1" ht="19.5" hidden="1" customHeight="1" x14ac:dyDescent="0.25">
      <c r="A2641" s="69"/>
      <c r="B2641" s="99"/>
      <c r="C2641" s="100"/>
      <c r="D2641" s="152"/>
      <c r="E2641" s="108"/>
      <c r="F2641" s="103"/>
      <c r="G2641" s="144"/>
      <c r="H2641" s="103"/>
      <c r="I2641" s="145"/>
      <c r="J2641" s="145"/>
      <c r="K2641" s="108"/>
      <c r="L2641" s="247"/>
      <c r="M2641" s="96"/>
    </row>
    <row r="2642" spans="1:13" s="74" customFormat="1" ht="19.5" hidden="1" customHeight="1" x14ac:dyDescent="0.25">
      <c r="A2642" s="561" t="s">
        <v>642</v>
      </c>
      <c r="B2642" s="562"/>
      <c r="C2642" s="562"/>
      <c r="D2642" s="562"/>
      <c r="E2642" s="562"/>
      <c r="F2642" s="562"/>
      <c r="G2642" s="562"/>
      <c r="H2642" s="562"/>
      <c r="I2642" s="562"/>
      <c r="J2642" s="562"/>
      <c r="K2642" s="563"/>
      <c r="L2642" s="334">
        <f>SUM(L2643:L2645)</f>
        <v>0</v>
      </c>
      <c r="M2642" s="96"/>
    </row>
    <row r="2643" spans="1:13" s="82" customFormat="1" ht="19.5" hidden="1" customHeight="1" x14ac:dyDescent="0.25">
      <c r="A2643" s="146"/>
      <c r="B2643" s="99"/>
      <c r="C2643" s="100"/>
      <c r="D2643" s="152"/>
      <c r="E2643" s="108"/>
      <c r="F2643" s="103"/>
      <c r="G2643" s="144"/>
      <c r="H2643" s="103"/>
      <c r="I2643" s="145"/>
      <c r="J2643" s="145"/>
      <c r="K2643" s="108"/>
      <c r="L2643" s="247"/>
      <c r="M2643" s="103"/>
    </row>
    <row r="2644" spans="1:13" s="82" customFormat="1" ht="19.5" hidden="1" customHeight="1" x14ac:dyDescent="0.25">
      <c r="A2644" s="146"/>
      <c r="B2644" s="99"/>
      <c r="C2644" s="100"/>
      <c r="D2644" s="152"/>
      <c r="E2644" s="108"/>
      <c r="F2644" s="103"/>
      <c r="G2644" s="144"/>
      <c r="H2644" s="103"/>
      <c r="I2644" s="145"/>
      <c r="J2644" s="145"/>
      <c r="K2644" s="108"/>
      <c r="L2644" s="247"/>
      <c r="M2644" s="96"/>
    </row>
    <row r="2645" spans="1:13" s="82" customFormat="1" ht="19.5" hidden="1" customHeight="1" x14ac:dyDescent="0.25">
      <c r="A2645" s="146"/>
      <c r="B2645" s="99"/>
      <c r="C2645" s="100"/>
      <c r="D2645" s="152"/>
      <c r="E2645" s="108"/>
      <c r="F2645" s="103"/>
      <c r="G2645" s="144"/>
      <c r="H2645" s="103"/>
      <c r="I2645" s="145"/>
      <c r="J2645" s="145"/>
      <c r="K2645" s="108"/>
      <c r="L2645" s="247"/>
      <c r="M2645" s="96"/>
    </row>
    <row r="2646" spans="1:13" s="82" customFormat="1" ht="19.5" hidden="1" customHeight="1" thickBot="1" x14ac:dyDescent="0.3">
      <c r="A2646" s="554" t="s">
        <v>29</v>
      </c>
      <c r="B2646" s="555"/>
      <c r="C2646" s="555"/>
      <c r="D2646" s="555"/>
      <c r="E2646" s="555"/>
      <c r="F2646" s="555"/>
      <c r="G2646" s="555"/>
      <c r="H2646" s="555"/>
      <c r="I2646" s="555"/>
      <c r="J2646" s="555"/>
      <c r="K2646" s="556"/>
      <c r="L2646" s="314">
        <f>SUM(L2647:L2649)</f>
        <v>0</v>
      </c>
      <c r="M2646" s="96"/>
    </row>
    <row r="2647" spans="1:13" s="82" customFormat="1" ht="19.5" hidden="1" customHeight="1" x14ac:dyDescent="0.25">
      <c r="A2647" s="146"/>
      <c r="B2647" s="99"/>
      <c r="C2647" s="100"/>
      <c r="D2647" s="142"/>
      <c r="E2647" s="102"/>
      <c r="F2647" s="103"/>
      <c r="G2647" s="143"/>
      <c r="H2647" s="96"/>
      <c r="I2647" s="105"/>
      <c r="J2647" s="105"/>
      <c r="K2647" s="108"/>
      <c r="L2647" s="247"/>
      <c r="M2647" s="103"/>
    </row>
    <row r="2648" spans="1:13" s="82" customFormat="1" ht="19.5" hidden="1" customHeight="1" x14ac:dyDescent="0.25">
      <c r="A2648" s="146"/>
      <c r="B2648" s="99"/>
      <c r="C2648" s="100"/>
      <c r="D2648" s="152"/>
      <c r="E2648" s="108"/>
      <c r="F2648" s="103"/>
      <c r="G2648" s="144"/>
      <c r="H2648" s="103"/>
      <c r="I2648" s="145"/>
      <c r="J2648" s="145"/>
      <c r="K2648" s="108"/>
      <c r="L2648" s="244"/>
      <c r="M2648" s="96"/>
    </row>
    <row r="2649" spans="1:13" s="82" customFormat="1" ht="19.5" hidden="1" customHeight="1" x14ac:dyDescent="0.25">
      <c r="A2649" s="146"/>
      <c r="B2649" s="99"/>
      <c r="C2649" s="100"/>
      <c r="D2649" s="152"/>
      <c r="E2649" s="108"/>
      <c r="F2649" s="103"/>
      <c r="G2649" s="144"/>
      <c r="H2649" s="103"/>
      <c r="I2649" s="145"/>
      <c r="J2649" s="145"/>
      <c r="K2649" s="108"/>
      <c r="L2649" s="244"/>
      <c r="M2649" s="96"/>
    </row>
    <row r="2650" spans="1:13" s="82" customFormat="1" ht="19.5" hidden="1" customHeight="1" thickBot="1" x14ac:dyDescent="0.3">
      <c r="A2650" s="554" t="s">
        <v>30</v>
      </c>
      <c r="B2650" s="555"/>
      <c r="C2650" s="555"/>
      <c r="D2650" s="555"/>
      <c r="E2650" s="555"/>
      <c r="F2650" s="555"/>
      <c r="G2650" s="555"/>
      <c r="H2650" s="555"/>
      <c r="I2650" s="555"/>
      <c r="J2650" s="555"/>
      <c r="K2650" s="556"/>
      <c r="L2650" s="288">
        <f>SUM(L2651:L2654)</f>
        <v>0</v>
      </c>
      <c r="M2650" s="96"/>
    </row>
    <row r="2651" spans="1:13" s="82" customFormat="1" ht="19.5" hidden="1" customHeight="1" x14ac:dyDescent="0.25">
      <c r="A2651" s="146"/>
      <c r="B2651" s="99"/>
      <c r="C2651" s="100"/>
      <c r="D2651" s="142"/>
      <c r="E2651" s="102"/>
      <c r="F2651" s="103"/>
      <c r="G2651" s="143"/>
      <c r="H2651" s="96"/>
      <c r="I2651" s="105"/>
      <c r="J2651" s="105"/>
      <c r="K2651" s="108"/>
      <c r="L2651" s="247"/>
      <c r="M2651" s="103"/>
    </row>
    <row r="2652" spans="1:13" s="82" customFormat="1" ht="19.5" hidden="1" customHeight="1" x14ac:dyDescent="0.25">
      <c r="A2652" s="146"/>
      <c r="B2652" s="99"/>
      <c r="C2652" s="100"/>
      <c r="D2652" s="142"/>
      <c r="E2652" s="102"/>
      <c r="F2652" s="103"/>
      <c r="G2652" s="143"/>
      <c r="H2652" s="96"/>
      <c r="I2652" s="105"/>
      <c r="J2652" s="105"/>
      <c r="K2652" s="108"/>
      <c r="L2652" s="247"/>
      <c r="M2652" s="103"/>
    </row>
    <row r="2653" spans="1:13" s="82" customFormat="1" ht="19.5" hidden="1" customHeight="1" x14ac:dyDescent="0.25">
      <c r="A2653" s="146"/>
      <c r="B2653" s="99"/>
      <c r="C2653" s="100"/>
      <c r="D2653" s="142"/>
      <c r="E2653" s="102"/>
      <c r="F2653" s="103"/>
      <c r="G2653" s="143"/>
      <c r="H2653" s="96"/>
      <c r="I2653" s="105"/>
      <c r="J2653" s="105"/>
      <c r="K2653" s="108"/>
      <c r="L2653" s="247"/>
      <c r="M2653" s="103"/>
    </row>
    <row r="2654" spans="1:13" s="82" customFormat="1" ht="19.5" hidden="1" customHeight="1" x14ac:dyDescent="0.25">
      <c r="A2654" s="146"/>
      <c r="B2654" s="99"/>
      <c r="C2654" s="100"/>
      <c r="D2654" s="142"/>
      <c r="E2654" s="102"/>
      <c r="F2654" s="103"/>
      <c r="G2654" s="143"/>
      <c r="H2654" s="96"/>
      <c r="I2654" s="105"/>
      <c r="J2654" s="105"/>
      <c r="K2654" s="108"/>
      <c r="L2654" s="247"/>
      <c r="M2654" s="103"/>
    </row>
    <row r="2655" spans="1:13" s="82" customFormat="1" ht="19.5" hidden="1" customHeight="1" thickBot="1" x14ac:dyDescent="0.3">
      <c r="A2655" s="554" t="s">
        <v>31</v>
      </c>
      <c r="B2655" s="555"/>
      <c r="C2655" s="555"/>
      <c r="D2655" s="555"/>
      <c r="E2655" s="555"/>
      <c r="F2655" s="555"/>
      <c r="G2655" s="555"/>
      <c r="H2655" s="555"/>
      <c r="I2655" s="555"/>
      <c r="J2655" s="555"/>
      <c r="K2655" s="556"/>
      <c r="L2655" s="288">
        <f>SUM(L2656:L2662)</f>
        <v>0</v>
      </c>
      <c r="M2655" s="96"/>
    </row>
    <row r="2656" spans="1:13" s="82" customFormat="1" ht="19.5" hidden="1" customHeight="1" x14ac:dyDescent="0.25">
      <c r="A2656" s="146"/>
      <c r="B2656" s="99"/>
      <c r="C2656" s="100"/>
      <c r="D2656" s="142"/>
      <c r="E2656" s="102"/>
      <c r="F2656" s="103"/>
      <c r="G2656" s="143"/>
      <c r="H2656" s="96"/>
      <c r="I2656" s="105"/>
      <c r="J2656" s="105"/>
      <c r="K2656" s="108"/>
      <c r="L2656" s="247"/>
      <c r="M2656" s="103"/>
    </row>
    <row r="2657" spans="1:13" s="82" customFormat="1" ht="19.5" hidden="1" customHeight="1" x14ac:dyDescent="0.25">
      <c r="A2657" s="146"/>
      <c r="B2657" s="99"/>
      <c r="C2657" s="100"/>
      <c r="D2657" s="142"/>
      <c r="E2657" s="102"/>
      <c r="F2657" s="103"/>
      <c r="G2657" s="143"/>
      <c r="H2657" s="96"/>
      <c r="I2657" s="105"/>
      <c r="J2657" s="105"/>
      <c r="K2657" s="108"/>
      <c r="L2657" s="247"/>
      <c r="M2657" s="103"/>
    </row>
    <row r="2658" spans="1:13" s="82" customFormat="1" ht="19.5" hidden="1" customHeight="1" x14ac:dyDescent="0.25">
      <c r="A2658" s="146"/>
      <c r="B2658" s="99"/>
      <c r="C2658" s="100"/>
      <c r="D2658" s="142"/>
      <c r="E2658" s="102"/>
      <c r="F2658" s="103"/>
      <c r="G2658" s="143"/>
      <c r="H2658" s="96"/>
      <c r="I2658" s="105"/>
      <c r="J2658" s="105"/>
      <c r="K2658" s="108"/>
      <c r="L2658" s="247"/>
      <c r="M2658" s="103"/>
    </row>
    <row r="2659" spans="1:13" s="82" customFormat="1" ht="19.5" hidden="1" customHeight="1" x14ac:dyDescent="0.25">
      <c r="A2659" s="146"/>
      <c r="B2659" s="99"/>
      <c r="C2659" s="100"/>
      <c r="D2659" s="142"/>
      <c r="E2659" s="102"/>
      <c r="F2659" s="103"/>
      <c r="G2659" s="143"/>
      <c r="H2659" s="96"/>
      <c r="I2659" s="105"/>
      <c r="J2659" s="105"/>
      <c r="K2659" s="108"/>
      <c r="L2659" s="247"/>
      <c r="M2659" s="103"/>
    </row>
    <row r="2660" spans="1:13" s="82" customFormat="1" ht="19.5" hidden="1" customHeight="1" x14ac:dyDescent="0.25">
      <c r="A2660" s="146"/>
      <c r="B2660" s="99"/>
      <c r="C2660" s="100"/>
      <c r="D2660" s="142"/>
      <c r="E2660" s="102"/>
      <c r="F2660" s="103"/>
      <c r="G2660" s="143"/>
      <c r="H2660" s="96"/>
      <c r="I2660" s="105"/>
      <c r="J2660" s="105"/>
      <c r="K2660" s="108"/>
      <c r="L2660" s="247"/>
      <c r="M2660" s="103"/>
    </row>
    <row r="2661" spans="1:13" s="82" customFormat="1" ht="19.5" hidden="1" customHeight="1" x14ac:dyDescent="0.25">
      <c r="A2661" s="146"/>
      <c r="B2661" s="99"/>
      <c r="C2661" s="100"/>
      <c r="D2661" s="142"/>
      <c r="E2661" s="102"/>
      <c r="F2661" s="103"/>
      <c r="G2661" s="143"/>
      <c r="H2661" s="96"/>
      <c r="I2661" s="105"/>
      <c r="J2661" s="105"/>
      <c r="K2661" s="108"/>
      <c r="L2661" s="247"/>
      <c r="M2661" s="103"/>
    </row>
    <row r="2662" spans="1:13" s="82" customFormat="1" ht="19.5" hidden="1" customHeight="1" x14ac:dyDescent="0.25">
      <c r="A2662" s="146"/>
      <c r="B2662" s="99"/>
      <c r="C2662" s="100"/>
      <c r="D2662" s="142"/>
      <c r="E2662" s="102"/>
      <c r="F2662" s="103"/>
      <c r="G2662" s="143"/>
      <c r="H2662" s="96"/>
      <c r="I2662" s="105"/>
      <c r="J2662" s="105"/>
      <c r="K2662" s="108"/>
      <c r="L2662" s="247"/>
      <c r="M2662" s="103"/>
    </row>
    <row r="2663" spans="1:13" s="82" customFormat="1" ht="19.5" hidden="1" customHeight="1" thickBot="1" x14ac:dyDescent="0.3">
      <c r="A2663" s="554" t="s">
        <v>32</v>
      </c>
      <c r="B2663" s="555"/>
      <c r="C2663" s="555"/>
      <c r="D2663" s="555"/>
      <c r="E2663" s="555"/>
      <c r="F2663" s="555"/>
      <c r="G2663" s="555"/>
      <c r="H2663" s="555"/>
      <c r="I2663" s="555"/>
      <c r="J2663" s="555"/>
      <c r="K2663" s="556"/>
      <c r="L2663" s="288">
        <f>SUM(L2664:L2666)</f>
        <v>0</v>
      </c>
      <c r="M2663" s="96"/>
    </row>
    <row r="2664" spans="1:13" s="82" customFormat="1" ht="19.5" hidden="1" customHeight="1" x14ac:dyDescent="0.25">
      <c r="A2664" s="146"/>
      <c r="B2664" s="100"/>
      <c r="C2664" s="100"/>
      <c r="D2664" s="142"/>
      <c r="E2664" s="102"/>
      <c r="F2664" s="103"/>
      <c r="G2664" s="143"/>
      <c r="H2664" s="96"/>
      <c r="I2664" s="105"/>
      <c r="J2664" s="105"/>
      <c r="K2664" s="108"/>
      <c r="L2664" s="247"/>
      <c r="M2664" s="103"/>
    </row>
    <row r="2665" spans="1:13" s="82" customFormat="1" ht="19.5" hidden="1" customHeight="1" x14ac:dyDescent="0.25">
      <c r="A2665" s="146"/>
      <c r="B2665" s="100"/>
      <c r="C2665" s="100"/>
      <c r="D2665" s="142"/>
      <c r="E2665" s="102"/>
      <c r="F2665" s="103"/>
      <c r="G2665" s="143"/>
      <c r="H2665" s="96"/>
      <c r="I2665" s="105"/>
      <c r="J2665" s="105"/>
      <c r="K2665" s="108"/>
      <c r="L2665" s="247"/>
      <c r="M2665" s="103"/>
    </row>
    <row r="2666" spans="1:13" s="82" customFormat="1" ht="19.5" hidden="1" customHeight="1" x14ac:dyDescent="0.25">
      <c r="A2666" s="146"/>
      <c r="B2666" s="100"/>
      <c r="C2666" s="100"/>
      <c r="D2666" s="142"/>
      <c r="E2666" s="102"/>
      <c r="F2666" s="103"/>
      <c r="G2666" s="143"/>
      <c r="H2666" s="96"/>
      <c r="I2666" s="105"/>
      <c r="J2666" s="105"/>
      <c r="K2666" s="108"/>
      <c r="L2666" s="247"/>
      <c r="M2666" s="103"/>
    </row>
    <row r="2667" spans="1:13" s="82" customFormat="1" ht="19.5" hidden="1" customHeight="1" thickBot="1" x14ac:dyDescent="0.3">
      <c r="A2667" s="554" t="s">
        <v>33</v>
      </c>
      <c r="B2667" s="555"/>
      <c r="C2667" s="555"/>
      <c r="D2667" s="555"/>
      <c r="E2667" s="555"/>
      <c r="F2667" s="555"/>
      <c r="G2667" s="555"/>
      <c r="H2667" s="555"/>
      <c r="I2667" s="555"/>
      <c r="J2667" s="555"/>
      <c r="K2667" s="556"/>
      <c r="L2667" s="288">
        <f>SUM(L2668:L2669)</f>
        <v>0</v>
      </c>
      <c r="M2667" s="96"/>
    </row>
    <row r="2668" spans="1:13" s="82" customFormat="1" ht="19.5" hidden="1" customHeight="1" x14ac:dyDescent="0.25">
      <c r="A2668" s="146"/>
      <c r="B2668" s="100"/>
      <c r="C2668" s="100"/>
      <c r="D2668" s="142"/>
      <c r="E2668" s="102"/>
      <c r="F2668" s="103"/>
      <c r="G2668" s="143"/>
      <c r="H2668" s="96"/>
      <c r="I2668" s="105"/>
      <c r="J2668" s="105"/>
      <c r="K2668" s="108"/>
      <c r="L2668" s="247"/>
      <c r="M2668" s="103"/>
    </row>
    <row r="2669" spans="1:13" s="82" customFormat="1" ht="19.5" hidden="1" customHeight="1" x14ac:dyDescent="0.25">
      <c r="A2669" s="146"/>
      <c r="B2669" s="100"/>
      <c r="C2669" s="100"/>
      <c r="D2669" s="142"/>
      <c r="E2669" s="102"/>
      <c r="F2669" s="103"/>
      <c r="G2669" s="143"/>
      <c r="H2669" s="96"/>
      <c r="I2669" s="105"/>
      <c r="J2669" s="105"/>
      <c r="K2669" s="108"/>
      <c r="L2669" s="247"/>
      <c r="M2669" s="103"/>
    </row>
    <row r="2670" spans="1:13" s="82" customFormat="1" ht="19.5" hidden="1" customHeight="1" thickBot="1" x14ac:dyDescent="0.3">
      <c r="A2670" s="554" t="s">
        <v>61</v>
      </c>
      <c r="B2670" s="555"/>
      <c r="C2670" s="555"/>
      <c r="D2670" s="555"/>
      <c r="E2670" s="555"/>
      <c r="F2670" s="555"/>
      <c r="G2670" s="555"/>
      <c r="H2670" s="555"/>
      <c r="I2670" s="555"/>
      <c r="J2670" s="555"/>
      <c r="K2670" s="556"/>
      <c r="L2670" s="288">
        <f>SUM(L2671:L2680)</f>
        <v>0</v>
      </c>
      <c r="M2670" s="96"/>
    </row>
    <row r="2671" spans="1:13" s="82" customFormat="1" ht="19.5" hidden="1" customHeight="1" x14ac:dyDescent="0.25">
      <c r="A2671" s="146"/>
      <c r="B2671" s="100"/>
      <c r="C2671" s="100"/>
      <c r="D2671" s="142"/>
      <c r="E2671" s="102"/>
      <c r="F2671" s="103"/>
      <c r="G2671" s="143"/>
      <c r="H2671" s="96"/>
      <c r="I2671" s="105"/>
      <c r="J2671" s="105"/>
      <c r="K2671" s="108"/>
      <c r="L2671" s="247"/>
      <c r="M2671" s="103"/>
    </row>
    <row r="2672" spans="1:13" s="82" customFormat="1" ht="19.5" hidden="1" customHeight="1" x14ac:dyDescent="0.25">
      <c r="A2672" s="146"/>
      <c r="B2672" s="100"/>
      <c r="C2672" s="100"/>
      <c r="D2672" s="142"/>
      <c r="E2672" s="102"/>
      <c r="F2672" s="103"/>
      <c r="G2672" s="143"/>
      <c r="H2672" s="96"/>
      <c r="I2672" s="105"/>
      <c r="J2672" s="105"/>
      <c r="K2672" s="108"/>
      <c r="L2672" s="247"/>
      <c r="M2672" s="103"/>
    </row>
    <row r="2673" spans="1:13" s="82" customFormat="1" ht="19.5" hidden="1" customHeight="1" x14ac:dyDescent="0.25">
      <c r="A2673" s="146"/>
      <c r="B2673" s="100"/>
      <c r="C2673" s="100"/>
      <c r="D2673" s="142"/>
      <c r="E2673" s="102"/>
      <c r="F2673" s="103"/>
      <c r="G2673" s="143"/>
      <c r="H2673" s="96"/>
      <c r="I2673" s="105"/>
      <c r="J2673" s="105"/>
      <c r="K2673" s="108"/>
      <c r="L2673" s="247"/>
      <c r="M2673" s="103"/>
    </row>
    <row r="2674" spans="1:13" s="82" customFormat="1" ht="19.5" hidden="1" customHeight="1" x14ac:dyDescent="0.25">
      <c r="A2674" s="146"/>
      <c r="B2674" s="100"/>
      <c r="C2674" s="100"/>
      <c r="D2674" s="142"/>
      <c r="E2674" s="102"/>
      <c r="F2674" s="103"/>
      <c r="G2674" s="143"/>
      <c r="H2674" s="96"/>
      <c r="I2674" s="105"/>
      <c r="J2674" s="105"/>
      <c r="K2674" s="108"/>
      <c r="L2674" s="247"/>
      <c r="M2674" s="103"/>
    </row>
    <row r="2675" spans="1:13" s="82" customFormat="1" ht="19.5" hidden="1" customHeight="1" x14ac:dyDescent="0.25">
      <c r="A2675" s="146"/>
      <c r="B2675" s="100"/>
      <c r="C2675" s="100"/>
      <c r="D2675" s="142"/>
      <c r="E2675" s="102"/>
      <c r="F2675" s="103"/>
      <c r="G2675" s="143"/>
      <c r="H2675" s="96"/>
      <c r="I2675" s="105"/>
      <c r="J2675" s="105"/>
      <c r="K2675" s="108"/>
      <c r="L2675" s="247"/>
      <c r="M2675" s="103"/>
    </row>
    <row r="2676" spans="1:13" s="82" customFormat="1" ht="19.5" hidden="1" customHeight="1" x14ac:dyDescent="0.25">
      <c r="A2676" s="146"/>
      <c r="B2676" s="100"/>
      <c r="C2676" s="100"/>
      <c r="D2676" s="142"/>
      <c r="E2676" s="102"/>
      <c r="F2676" s="103"/>
      <c r="G2676" s="143"/>
      <c r="H2676" s="96"/>
      <c r="I2676" s="105"/>
      <c r="J2676" s="105"/>
      <c r="K2676" s="258"/>
      <c r="L2676" s="247"/>
      <c r="M2676" s="103"/>
    </row>
    <row r="2677" spans="1:13" s="82" customFormat="1" ht="19.5" hidden="1" customHeight="1" x14ac:dyDescent="0.25">
      <c r="A2677" s="146"/>
      <c r="B2677" s="100"/>
      <c r="C2677" s="100"/>
      <c r="D2677" s="142"/>
      <c r="E2677" s="102"/>
      <c r="F2677" s="103"/>
      <c r="G2677" s="143"/>
      <c r="H2677" s="96"/>
      <c r="I2677" s="105"/>
      <c r="J2677" s="105"/>
      <c r="K2677" s="105"/>
      <c r="L2677" s="247"/>
      <c r="M2677" s="103"/>
    </row>
    <row r="2678" spans="1:13" s="82" customFormat="1" ht="19.5" hidden="1" customHeight="1" x14ac:dyDescent="0.25">
      <c r="A2678" s="146"/>
      <c r="B2678" s="100"/>
      <c r="C2678" s="100"/>
      <c r="D2678" s="142"/>
      <c r="E2678" s="102"/>
      <c r="F2678" s="103"/>
      <c r="G2678" s="143"/>
      <c r="H2678" s="96"/>
      <c r="I2678" s="105"/>
      <c r="J2678" s="105"/>
      <c r="K2678" s="105"/>
      <c r="L2678" s="247"/>
      <c r="M2678" s="103"/>
    </row>
    <row r="2679" spans="1:13" s="82" customFormat="1" ht="19.5" hidden="1" customHeight="1" x14ac:dyDescent="0.25">
      <c r="A2679" s="146"/>
      <c r="B2679" s="100"/>
      <c r="C2679" s="100"/>
      <c r="D2679" s="142"/>
      <c r="E2679" s="102"/>
      <c r="F2679" s="103"/>
      <c r="G2679" s="143"/>
      <c r="H2679" s="96"/>
      <c r="I2679" s="105"/>
      <c r="J2679" s="105"/>
      <c r="K2679" s="105"/>
      <c r="L2679" s="247"/>
      <c r="M2679" s="103"/>
    </row>
    <row r="2680" spans="1:13" s="82" customFormat="1" ht="19.5" customHeight="1" x14ac:dyDescent="0.25">
      <c r="A2680" s="146"/>
      <c r="B2680" s="99"/>
      <c r="C2680" s="100"/>
      <c r="D2680" s="142"/>
      <c r="E2680" s="102"/>
      <c r="F2680" s="103"/>
      <c r="G2680" s="143"/>
      <c r="H2680" s="96"/>
      <c r="I2680" s="105"/>
      <c r="J2680" s="105"/>
      <c r="K2680" s="108"/>
      <c r="L2680" s="244"/>
      <c r="M2680" s="103"/>
    </row>
    <row r="2681" spans="1:13" s="82" customFormat="1" ht="19.5" customHeight="1" thickBot="1" x14ac:dyDescent="0.3">
      <c r="A2681" s="116" t="s">
        <v>34</v>
      </c>
      <c r="B2681" s="113"/>
      <c r="C2681" s="114"/>
      <c r="D2681" s="115"/>
      <c r="E2681" s="116"/>
      <c r="F2681" s="117"/>
      <c r="G2681" s="118"/>
      <c r="H2681" s="117"/>
      <c r="I2681" s="119"/>
      <c r="J2681" s="119"/>
      <c r="K2681" s="119"/>
      <c r="L2681" s="229">
        <f>L2618+L2630+L2632+L2637+L2642+L2646+L2650+L2655+L2663+L2667+L2670</f>
        <v>13578.98</v>
      </c>
      <c r="M2681" s="204"/>
    </row>
    <row r="2682" spans="1:13" ht="19.5" customHeight="1" x14ac:dyDescent="0.15">
      <c r="A2682" s="488"/>
      <c r="B2682" s="123"/>
      <c r="C2682" s="124"/>
      <c r="D2682" s="485"/>
      <c r="E2682" s="488"/>
      <c r="F2682" s="123"/>
      <c r="G2682" s="488"/>
      <c r="H2682" s="123"/>
      <c r="I2682" s="485"/>
      <c r="J2682" s="485"/>
      <c r="K2682" s="485"/>
      <c r="L2682" s="230"/>
      <c r="M2682" s="205"/>
    </row>
    <row r="2683" spans="1:13" ht="19.5" customHeight="1" x14ac:dyDescent="0.15">
      <c r="A2683" s="558" t="s">
        <v>18</v>
      </c>
      <c r="B2683" s="558"/>
      <c r="C2683" s="558"/>
      <c r="D2683" s="558"/>
      <c r="E2683" s="558"/>
      <c r="F2683" s="558"/>
      <c r="G2683" s="560" t="s">
        <v>19</v>
      </c>
      <c r="H2683" s="560"/>
      <c r="I2683" s="128"/>
      <c r="J2683" s="128"/>
      <c r="K2683" s="128"/>
      <c r="L2683" s="550" t="s">
        <v>20</v>
      </c>
      <c r="M2683" s="550"/>
    </row>
    <row r="2684" spans="1:13" ht="3" customHeight="1" x14ac:dyDescent="0.15">
      <c r="A2684" s="82"/>
      <c r="B2684" s="83"/>
      <c r="C2684" s="84"/>
      <c r="D2684" s="502"/>
      <c r="E2684" s="122"/>
      <c r="F2684" s="130"/>
      <c r="G2684" s="131"/>
      <c r="H2684" s="130"/>
      <c r="I2684" s="82"/>
      <c r="J2684" s="82"/>
      <c r="K2684" s="200"/>
      <c r="L2684" s="231"/>
      <c r="M2684" s="130"/>
    </row>
    <row r="2685" spans="1:13" ht="13.5" customHeight="1" x14ac:dyDescent="0.15">
      <c r="A2685" s="558" t="s">
        <v>1246</v>
      </c>
      <c r="B2685" s="558"/>
      <c r="C2685" s="558"/>
      <c r="D2685" s="558"/>
      <c r="E2685" s="558"/>
      <c r="F2685" s="558"/>
      <c r="G2685" s="559" t="s">
        <v>36</v>
      </c>
      <c r="H2685" s="559"/>
      <c r="I2685" s="486"/>
      <c r="J2685" s="486"/>
      <c r="K2685" s="82"/>
      <c r="L2685" s="559" t="s">
        <v>37</v>
      </c>
      <c r="M2685" s="559"/>
    </row>
    <row r="2686" spans="1:13" s="88" customFormat="1" ht="11.25" customHeight="1" x14ac:dyDescent="0.25">
      <c r="A2686" s="558" t="s">
        <v>1247</v>
      </c>
      <c r="B2686" s="558"/>
      <c r="C2686" s="558"/>
      <c r="D2686" s="558"/>
      <c r="E2686" s="558"/>
      <c r="F2686" s="558"/>
      <c r="G2686" s="550" t="s">
        <v>39</v>
      </c>
      <c r="H2686" s="550"/>
      <c r="I2686" s="487"/>
      <c r="J2686" s="487"/>
      <c r="K2686" s="82"/>
      <c r="L2686" s="550" t="s">
        <v>40</v>
      </c>
      <c r="M2686" s="550"/>
    </row>
    <row r="2687" spans="1:13" s="74" customFormat="1" ht="19.5" customHeight="1" x14ac:dyDescent="0.15">
      <c r="A2687" s="264"/>
      <c r="B2687" s="192"/>
      <c r="C2687" s="192"/>
      <c r="D2687" s="192"/>
      <c r="E2687" s="192"/>
      <c r="F2687" s="192"/>
      <c r="G2687" s="192"/>
      <c r="H2687" s="296"/>
      <c r="I2687" s="192"/>
      <c r="J2687" s="192"/>
      <c r="K2687" s="192"/>
      <c r="L2687" s="192"/>
      <c r="M2687" s="296"/>
    </row>
    <row r="2688" spans="1:13" s="93" customFormat="1" ht="19.5" customHeight="1" x14ac:dyDescent="0.15">
      <c r="A2688" s="557" t="s">
        <v>14</v>
      </c>
      <c r="B2688" s="557"/>
      <c r="C2688" s="557"/>
      <c r="D2688" s="557"/>
      <c r="E2688" s="557"/>
      <c r="F2688" s="194"/>
      <c r="G2688" s="196"/>
      <c r="H2688" s="291"/>
      <c r="I2688" s="196"/>
      <c r="J2688" s="196"/>
      <c r="K2688" s="198"/>
      <c r="L2688" s="196"/>
      <c r="M2688" s="215"/>
    </row>
    <row r="2689" spans="1:16" s="74" customFormat="1" ht="19.5" customHeight="1" x14ac:dyDescent="0.15">
      <c r="A2689" s="254" t="s">
        <v>1379</v>
      </c>
      <c r="B2689" s="254"/>
      <c r="C2689" s="255"/>
      <c r="D2689" s="256"/>
      <c r="E2689" s="218" t="s">
        <v>1395</v>
      </c>
      <c r="F2689" s="254"/>
      <c r="G2689" s="256" t="s">
        <v>1381</v>
      </c>
      <c r="H2689" s="295"/>
      <c r="I2689" s="248" t="s">
        <v>1396</v>
      </c>
      <c r="J2689" s="254"/>
      <c r="K2689" s="249"/>
      <c r="L2689" s="260"/>
      <c r="M2689" s="301" t="s">
        <v>1397</v>
      </c>
      <c r="P2689" s="97"/>
    </row>
    <row r="2690" spans="1:16" s="74" customFormat="1" ht="6.75" customHeight="1" x14ac:dyDescent="0.15">
      <c r="A2690" s="193"/>
      <c r="B2690" s="194"/>
      <c r="C2690" s="195"/>
      <c r="D2690" s="196"/>
      <c r="E2690" s="197"/>
      <c r="F2690" s="197"/>
      <c r="G2690" s="196"/>
      <c r="H2690" s="283"/>
      <c r="I2690" s="197"/>
      <c r="J2690" s="197"/>
      <c r="K2690" s="198"/>
      <c r="L2690" s="197"/>
      <c r="M2690" s="215"/>
      <c r="P2690" s="97"/>
    </row>
    <row r="2691" spans="1:16" s="74" customFormat="1" ht="35.25" customHeight="1" x14ac:dyDescent="0.25">
      <c r="A2691" s="33" t="s">
        <v>2</v>
      </c>
      <c r="B2691" s="9" t="s">
        <v>3</v>
      </c>
      <c r="C2691" s="85" t="s">
        <v>4</v>
      </c>
      <c r="D2691" s="9" t="s">
        <v>5</v>
      </c>
      <c r="E2691" s="9" t="s">
        <v>6</v>
      </c>
      <c r="F2691" s="9" t="s">
        <v>7</v>
      </c>
      <c r="G2691" s="9" t="s">
        <v>8</v>
      </c>
      <c r="H2691" s="9" t="s">
        <v>9</v>
      </c>
      <c r="I2691" s="9" t="s">
        <v>22</v>
      </c>
      <c r="J2691" s="9" t="s">
        <v>10</v>
      </c>
      <c r="K2691" s="9" t="s">
        <v>11</v>
      </c>
      <c r="L2691" s="222" t="s">
        <v>12</v>
      </c>
      <c r="M2691" s="9" t="s">
        <v>13</v>
      </c>
      <c r="P2691" s="97"/>
    </row>
    <row r="2692" spans="1:16" s="74" customFormat="1" ht="19.5" hidden="1" customHeight="1" x14ac:dyDescent="0.25">
      <c r="A2692" s="551" t="s">
        <v>60</v>
      </c>
      <c r="B2692" s="552"/>
      <c r="C2692" s="552"/>
      <c r="D2692" s="552"/>
      <c r="E2692" s="552"/>
      <c r="F2692" s="552"/>
      <c r="G2692" s="552"/>
      <c r="H2692" s="552"/>
      <c r="I2692" s="552"/>
      <c r="J2692" s="552"/>
      <c r="K2692" s="553"/>
      <c r="L2692" s="337">
        <f>SUM(L2693:L2704)</f>
        <v>31852.5</v>
      </c>
      <c r="M2692" s="89"/>
      <c r="O2692" s="266">
        <f>L2694-3.44</f>
        <v>112.56</v>
      </c>
      <c r="P2692" s="97"/>
    </row>
    <row r="2693" spans="1:16" s="93" customFormat="1" ht="19.5" hidden="1" customHeight="1" x14ac:dyDescent="0.25">
      <c r="A2693" s="157" t="s">
        <v>720</v>
      </c>
      <c r="B2693" s="69">
        <v>3</v>
      </c>
      <c r="C2693" s="69">
        <v>1</v>
      </c>
      <c r="D2693" s="69">
        <v>19</v>
      </c>
      <c r="E2693" s="69"/>
      <c r="F2693" s="69" t="s">
        <v>680</v>
      </c>
      <c r="G2693" s="69" t="s">
        <v>1398</v>
      </c>
      <c r="H2693" s="69" t="s">
        <v>748</v>
      </c>
      <c r="I2693" s="90">
        <v>43470</v>
      </c>
      <c r="J2693" s="90">
        <v>43470</v>
      </c>
      <c r="K2693" s="69">
        <v>376</v>
      </c>
      <c r="L2693" s="225">
        <v>1925.82</v>
      </c>
      <c r="M2693" s="69" t="s">
        <v>145</v>
      </c>
      <c r="O2693" s="267"/>
      <c r="P2693" s="261"/>
    </row>
    <row r="2694" spans="1:16" s="93" customFormat="1" ht="19.5" hidden="1" customHeight="1" x14ac:dyDescent="0.25">
      <c r="A2694" s="157" t="s">
        <v>720</v>
      </c>
      <c r="B2694" s="69">
        <v>3</v>
      </c>
      <c r="C2694" s="69">
        <v>1</v>
      </c>
      <c r="D2694" s="69">
        <v>43</v>
      </c>
      <c r="E2694" s="69"/>
      <c r="F2694" s="69" t="s">
        <v>684</v>
      </c>
      <c r="G2694" s="69" t="s">
        <v>811</v>
      </c>
      <c r="H2694" s="69" t="s">
        <v>1399</v>
      </c>
      <c r="I2694" s="90">
        <v>43468</v>
      </c>
      <c r="J2694" s="90">
        <v>43468</v>
      </c>
      <c r="K2694" s="69" t="s">
        <v>833</v>
      </c>
      <c r="L2694" s="225">
        <v>116</v>
      </c>
      <c r="M2694" s="69" t="s">
        <v>145</v>
      </c>
      <c r="O2694" s="267"/>
      <c r="P2694" s="261"/>
    </row>
    <row r="2695" spans="1:16" s="93" customFormat="1" ht="19.5" hidden="1" customHeight="1" x14ac:dyDescent="0.25">
      <c r="A2695" s="157" t="s">
        <v>720</v>
      </c>
      <c r="B2695" s="69">
        <v>3</v>
      </c>
      <c r="C2695" s="69">
        <v>5</v>
      </c>
      <c r="D2695" s="69">
        <v>77</v>
      </c>
      <c r="E2695" s="69"/>
      <c r="F2695" s="69" t="s">
        <v>684</v>
      </c>
      <c r="G2695" s="69" t="s">
        <v>1400</v>
      </c>
      <c r="H2695" s="69" t="s">
        <v>857</v>
      </c>
      <c r="I2695" s="90">
        <v>43475</v>
      </c>
      <c r="J2695" s="90">
        <v>43475</v>
      </c>
      <c r="K2695" s="69" t="s">
        <v>1401</v>
      </c>
      <c r="L2695" s="225">
        <v>1160</v>
      </c>
      <c r="M2695" s="69" t="s">
        <v>145</v>
      </c>
      <c r="O2695" s="267"/>
      <c r="P2695" s="261"/>
    </row>
    <row r="2696" spans="1:16" s="93" customFormat="1" ht="19.5" hidden="1" customHeight="1" x14ac:dyDescent="0.25">
      <c r="A2696" s="157" t="s">
        <v>720</v>
      </c>
      <c r="B2696" s="69">
        <v>3</v>
      </c>
      <c r="C2696" s="69">
        <v>5</v>
      </c>
      <c r="D2696" s="69">
        <v>84</v>
      </c>
      <c r="E2696" s="69"/>
      <c r="F2696" s="69" t="s">
        <v>684</v>
      </c>
      <c r="G2696" s="69" t="s">
        <v>1386</v>
      </c>
      <c r="H2696" s="69" t="s">
        <v>857</v>
      </c>
      <c r="I2696" s="90">
        <v>43468</v>
      </c>
      <c r="J2696" s="90">
        <v>43468</v>
      </c>
      <c r="K2696" s="69" t="s">
        <v>1402</v>
      </c>
      <c r="L2696" s="225">
        <v>1160</v>
      </c>
      <c r="M2696" s="69" t="s">
        <v>145</v>
      </c>
      <c r="O2696" s="267"/>
      <c r="P2696" s="261"/>
    </row>
    <row r="2697" spans="1:16" s="93" customFormat="1" ht="19.5" hidden="1" customHeight="1" x14ac:dyDescent="0.25">
      <c r="A2697" s="157" t="s">
        <v>720</v>
      </c>
      <c r="B2697" s="69">
        <v>3</v>
      </c>
      <c r="C2697" s="69">
        <v>5</v>
      </c>
      <c r="D2697" s="69">
        <v>99</v>
      </c>
      <c r="E2697" s="69"/>
      <c r="F2697" s="69" t="s">
        <v>684</v>
      </c>
      <c r="G2697" s="69" t="s">
        <v>890</v>
      </c>
      <c r="H2697" s="69" t="s">
        <v>878</v>
      </c>
      <c r="I2697" s="90">
        <v>43474</v>
      </c>
      <c r="J2697" s="90">
        <v>43474</v>
      </c>
      <c r="K2697" s="69" t="s">
        <v>1403</v>
      </c>
      <c r="L2697" s="225">
        <v>174</v>
      </c>
      <c r="M2697" s="69" t="s">
        <v>145</v>
      </c>
      <c r="O2697" s="267"/>
      <c r="P2697" s="261"/>
    </row>
    <row r="2698" spans="1:16" s="93" customFormat="1" ht="19.5" hidden="1" customHeight="1" x14ac:dyDescent="0.25">
      <c r="A2698" s="157" t="s">
        <v>720</v>
      </c>
      <c r="B2698" s="69">
        <v>3</v>
      </c>
      <c r="C2698" s="69">
        <v>5</v>
      </c>
      <c r="D2698" s="69">
        <v>118</v>
      </c>
      <c r="E2698" s="69"/>
      <c r="F2698" s="69" t="s">
        <v>680</v>
      </c>
      <c r="G2698" s="69" t="s">
        <v>1404</v>
      </c>
      <c r="H2698" s="69" t="s">
        <v>878</v>
      </c>
      <c r="I2698" s="90">
        <v>43474</v>
      </c>
      <c r="J2698" s="90">
        <v>43474</v>
      </c>
      <c r="K2698" s="69" t="s">
        <v>1405</v>
      </c>
      <c r="L2698" s="225">
        <v>417.6</v>
      </c>
      <c r="M2698" s="69" t="s">
        <v>145</v>
      </c>
      <c r="O2698" s="267"/>
      <c r="P2698" s="261"/>
    </row>
    <row r="2699" spans="1:16" s="93" customFormat="1" ht="19.5" hidden="1" customHeight="1" x14ac:dyDescent="0.25">
      <c r="A2699" s="157" t="s">
        <v>720</v>
      </c>
      <c r="B2699" s="69">
        <v>3</v>
      </c>
      <c r="C2699" s="69">
        <v>5</v>
      </c>
      <c r="D2699" s="69">
        <v>105</v>
      </c>
      <c r="E2699" s="69"/>
      <c r="F2699" s="69" t="s">
        <v>680</v>
      </c>
      <c r="G2699" s="69" t="s">
        <v>1406</v>
      </c>
      <c r="H2699" s="69" t="s">
        <v>748</v>
      </c>
      <c r="I2699" s="90">
        <v>43474</v>
      </c>
      <c r="J2699" s="90">
        <v>43474</v>
      </c>
      <c r="K2699" s="69">
        <v>387</v>
      </c>
      <c r="L2699" s="225">
        <v>3784.2</v>
      </c>
      <c r="M2699" s="69" t="s">
        <v>145</v>
      </c>
      <c r="O2699" s="267"/>
      <c r="P2699" s="261"/>
    </row>
    <row r="2700" spans="1:16" s="93" customFormat="1" ht="19.5" hidden="1" customHeight="1" x14ac:dyDescent="0.25">
      <c r="A2700" s="157" t="s">
        <v>720</v>
      </c>
      <c r="B2700" s="69">
        <v>3</v>
      </c>
      <c r="C2700" s="69">
        <v>5</v>
      </c>
      <c r="D2700" s="69">
        <v>106</v>
      </c>
      <c r="E2700" s="69"/>
      <c r="F2700" s="69" t="s">
        <v>680</v>
      </c>
      <c r="G2700" s="69" t="s">
        <v>1407</v>
      </c>
      <c r="H2700" s="69" t="s">
        <v>748</v>
      </c>
      <c r="I2700" s="90">
        <v>43474</v>
      </c>
      <c r="J2700" s="90">
        <v>43474</v>
      </c>
      <c r="K2700" s="69">
        <v>394</v>
      </c>
      <c r="L2700" s="225">
        <v>1646.41</v>
      </c>
      <c r="M2700" s="69" t="s">
        <v>145</v>
      </c>
      <c r="O2700" s="267"/>
      <c r="P2700" s="261"/>
    </row>
    <row r="2701" spans="1:16" s="74" customFormat="1" ht="19.5" hidden="1" customHeight="1" x14ac:dyDescent="0.25">
      <c r="A2701" s="157" t="s">
        <v>720</v>
      </c>
      <c r="B2701" s="69">
        <v>3</v>
      </c>
      <c r="C2701" s="69">
        <v>5</v>
      </c>
      <c r="D2701" s="69">
        <v>98</v>
      </c>
      <c r="E2701" s="69"/>
      <c r="F2701" s="69" t="s">
        <v>680</v>
      </c>
      <c r="G2701" s="69" t="s">
        <v>1408</v>
      </c>
      <c r="H2701" s="69" t="s">
        <v>878</v>
      </c>
      <c r="I2701" s="90">
        <v>43472</v>
      </c>
      <c r="J2701" s="90">
        <v>43472</v>
      </c>
      <c r="K2701" s="69" t="s">
        <v>1409</v>
      </c>
      <c r="L2701" s="225">
        <v>417.6</v>
      </c>
      <c r="M2701" s="69" t="s">
        <v>145</v>
      </c>
      <c r="P2701" s="97"/>
    </row>
    <row r="2702" spans="1:16" s="74" customFormat="1" ht="19.5" hidden="1" customHeight="1" x14ac:dyDescent="0.25">
      <c r="A2702" s="157" t="s">
        <v>720</v>
      </c>
      <c r="B2702" s="69">
        <v>3</v>
      </c>
      <c r="C2702" s="69">
        <v>12</v>
      </c>
      <c r="D2702" s="69">
        <v>140</v>
      </c>
      <c r="E2702" s="69"/>
      <c r="F2702" s="69" t="s">
        <v>684</v>
      </c>
      <c r="G2702" s="69" t="s">
        <v>890</v>
      </c>
      <c r="H2702" s="69" t="s">
        <v>878</v>
      </c>
      <c r="I2702" s="90">
        <v>43472</v>
      </c>
      <c r="J2702" s="90">
        <v>43472</v>
      </c>
      <c r="K2702" s="69" t="s">
        <v>1410</v>
      </c>
      <c r="L2702" s="225">
        <v>174</v>
      </c>
      <c r="M2702" s="69" t="s">
        <v>145</v>
      </c>
      <c r="P2702" s="97"/>
    </row>
    <row r="2703" spans="1:16" s="74" customFormat="1" ht="19.5" hidden="1" customHeight="1" thickBot="1" x14ac:dyDescent="0.3">
      <c r="A2703" s="157" t="s">
        <v>720</v>
      </c>
      <c r="B2703" s="69">
        <v>3</v>
      </c>
      <c r="C2703" s="69">
        <v>12</v>
      </c>
      <c r="D2703" s="69">
        <v>142</v>
      </c>
      <c r="E2703" s="69"/>
      <c r="F2703" s="69" t="s">
        <v>680</v>
      </c>
      <c r="G2703" s="69" t="s">
        <v>1411</v>
      </c>
      <c r="H2703" s="69" t="s">
        <v>748</v>
      </c>
      <c r="I2703" s="90">
        <v>43474</v>
      </c>
      <c r="J2703" s="90">
        <v>43474</v>
      </c>
      <c r="K2703" s="69">
        <v>393</v>
      </c>
      <c r="L2703" s="225">
        <v>1972</v>
      </c>
      <c r="M2703" s="69" t="s">
        <v>145</v>
      </c>
      <c r="P2703" s="97"/>
    </row>
    <row r="2704" spans="1:16" s="74" customFormat="1" ht="19.5" hidden="1" customHeight="1" x14ac:dyDescent="0.25">
      <c r="A2704" s="551" t="s">
        <v>1252</v>
      </c>
      <c r="B2704" s="552"/>
      <c r="C2704" s="552"/>
      <c r="D2704" s="552"/>
      <c r="E2704" s="552"/>
      <c r="F2704" s="552"/>
      <c r="G2704" s="552"/>
      <c r="H2704" s="552"/>
      <c r="I2704" s="552"/>
      <c r="J2704" s="552"/>
      <c r="K2704" s="553"/>
      <c r="L2704" s="337">
        <f>SUM(L2705:L2716)</f>
        <v>18904.87</v>
      </c>
      <c r="M2704" s="89"/>
      <c r="O2704" s="266">
        <f>L2706-3.44</f>
        <v>3076.57</v>
      </c>
      <c r="P2704" s="97"/>
    </row>
    <row r="2705" spans="1:18" s="74" customFormat="1" ht="19.5" hidden="1" customHeight="1" x14ac:dyDescent="0.25">
      <c r="A2705" s="157" t="s">
        <v>720</v>
      </c>
      <c r="B2705" s="69">
        <v>5</v>
      </c>
      <c r="C2705" s="69">
        <v>30</v>
      </c>
      <c r="D2705" s="69" t="s">
        <v>1412</v>
      </c>
      <c r="E2705" s="69"/>
      <c r="F2705" s="69" t="s">
        <v>680</v>
      </c>
      <c r="G2705" s="69" t="s">
        <v>1413</v>
      </c>
      <c r="H2705" s="69" t="s">
        <v>1197</v>
      </c>
      <c r="I2705" s="90">
        <v>43538</v>
      </c>
      <c r="J2705" s="90">
        <v>43538</v>
      </c>
      <c r="K2705" s="69">
        <v>879</v>
      </c>
      <c r="L2705" s="225">
        <v>3050.01</v>
      </c>
      <c r="M2705" s="69" t="s">
        <v>1127</v>
      </c>
      <c r="P2705" s="97"/>
    </row>
    <row r="2706" spans="1:18" s="74" customFormat="1" ht="19.5" hidden="1" customHeight="1" x14ac:dyDescent="0.25">
      <c r="A2706" s="157" t="s">
        <v>720</v>
      </c>
      <c r="B2706" s="69">
        <v>5</v>
      </c>
      <c r="C2706" s="69">
        <v>30</v>
      </c>
      <c r="D2706" s="69" t="s">
        <v>1412</v>
      </c>
      <c r="E2706" s="69"/>
      <c r="F2706" s="69" t="s">
        <v>680</v>
      </c>
      <c r="G2706" s="69" t="s">
        <v>1414</v>
      </c>
      <c r="H2706" s="69" t="s">
        <v>1197</v>
      </c>
      <c r="I2706" s="90">
        <v>43538</v>
      </c>
      <c r="J2706" s="90">
        <v>43538</v>
      </c>
      <c r="K2706" s="69">
        <v>873</v>
      </c>
      <c r="L2706" s="225">
        <v>3080.01</v>
      </c>
      <c r="M2706" s="69" t="s">
        <v>1127</v>
      </c>
      <c r="P2706" s="97"/>
    </row>
    <row r="2707" spans="1:18" s="74" customFormat="1" ht="49.5" hidden="1" customHeight="1" x14ac:dyDescent="0.25">
      <c r="A2707" s="157" t="s">
        <v>720</v>
      </c>
      <c r="B2707" s="69">
        <v>5</v>
      </c>
      <c r="C2707" s="69">
        <v>29</v>
      </c>
      <c r="D2707" s="69" t="s">
        <v>1465</v>
      </c>
      <c r="E2707" s="69"/>
      <c r="F2707" s="69" t="s">
        <v>680</v>
      </c>
      <c r="G2707" s="69" t="s">
        <v>1466</v>
      </c>
      <c r="H2707" s="69" t="s">
        <v>1197</v>
      </c>
      <c r="I2707" s="90">
        <v>43612</v>
      </c>
      <c r="J2707" s="90">
        <v>43612</v>
      </c>
      <c r="K2707" s="69">
        <v>1038</v>
      </c>
      <c r="L2707" s="225">
        <v>1254.03</v>
      </c>
      <c r="M2707" s="69" t="s">
        <v>1127</v>
      </c>
      <c r="P2707" s="97"/>
    </row>
    <row r="2708" spans="1:18" s="74" customFormat="1" ht="19.5" hidden="1" customHeight="1" x14ac:dyDescent="0.25">
      <c r="A2708" s="157" t="s">
        <v>720</v>
      </c>
      <c r="B2708" s="69">
        <v>5</v>
      </c>
      <c r="C2708" s="69">
        <v>13</v>
      </c>
      <c r="D2708" s="69" t="s">
        <v>1471</v>
      </c>
      <c r="E2708" s="69"/>
      <c r="F2708" s="69" t="s">
        <v>684</v>
      </c>
      <c r="G2708" s="69" t="s">
        <v>1472</v>
      </c>
      <c r="H2708" s="69" t="s">
        <v>1321</v>
      </c>
      <c r="I2708" s="90">
        <v>43588</v>
      </c>
      <c r="J2708" s="90">
        <v>43588</v>
      </c>
      <c r="K2708" s="69">
        <v>15040</v>
      </c>
      <c r="L2708" s="225">
        <v>384</v>
      </c>
      <c r="M2708" s="69" t="s">
        <v>1322</v>
      </c>
      <c r="P2708" s="97"/>
    </row>
    <row r="2709" spans="1:18" s="74" customFormat="1" ht="19.5" hidden="1" customHeight="1" x14ac:dyDescent="0.25">
      <c r="A2709" s="157"/>
      <c r="B2709" s="69"/>
      <c r="C2709" s="69"/>
      <c r="D2709" s="69"/>
      <c r="E2709" s="69"/>
      <c r="F2709" s="69"/>
      <c r="G2709" s="69"/>
      <c r="H2709" s="69"/>
      <c r="I2709" s="90"/>
      <c r="J2709" s="90"/>
      <c r="K2709" s="69"/>
      <c r="L2709" s="225"/>
      <c r="M2709" s="69"/>
      <c r="P2709" s="97"/>
    </row>
    <row r="2710" spans="1:18" s="74" customFormat="1" ht="19.5" hidden="1" customHeight="1" x14ac:dyDescent="0.25">
      <c r="A2710" s="157"/>
      <c r="B2710" s="69"/>
      <c r="C2710" s="69"/>
      <c r="D2710" s="69"/>
      <c r="E2710" s="69"/>
      <c r="F2710" s="69"/>
      <c r="G2710" s="69"/>
      <c r="H2710" s="69"/>
      <c r="I2710" s="90"/>
      <c r="J2710" s="90"/>
      <c r="K2710" s="69"/>
      <c r="L2710" s="225"/>
      <c r="M2710" s="69"/>
      <c r="P2710" s="97"/>
    </row>
    <row r="2711" spans="1:18" s="74" customFormat="1" ht="19.5" hidden="1" customHeight="1" x14ac:dyDescent="0.25">
      <c r="A2711" s="69"/>
      <c r="B2711" s="99"/>
      <c r="C2711" s="100"/>
      <c r="D2711" s="152"/>
      <c r="E2711" s="108"/>
      <c r="F2711" s="103"/>
      <c r="G2711" s="144"/>
      <c r="H2711" s="103"/>
      <c r="I2711" s="145"/>
      <c r="J2711" s="145"/>
      <c r="K2711" s="108"/>
      <c r="L2711" s="228"/>
      <c r="M2711" s="103"/>
      <c r="P2711" s="97"/>
    </row>
    <row r="2712" spans="1:18" s="74" customFormat="1" ht="19.5" customHeight="1" thickBot="1" x14ac:dyDescent="0.3">
      <c r="A2712" s="554" t="s">
        <v>640</v>
      </c>
      <c r="B2712" s="555"/>
      <c r="C2712" s="555"/>
      <c r="D2712" s="555"/>
      <c r="E2712" s="555"/>
      <c r="F2712" s="555"/>
      <c r="G2712" s="555"/>
      <c r="H2712" s="555"/>
      <c r="I2712" s="555"/>
      <c r="J2712" s="555"/>
      <c r="K2712" s="556"/>
      <c r="L2712" s="314">
        <f>SUM(L2713:L2718)</f>
        <v>5568.41</v>
      </c>
      <c r="M2712" s="96"/>
      <c r="P2712" s="97"/>
    </row>
    <row r="2713" spans="1:18" s="74" customFormat="1" ht="31.5" customHeight="1" x14ac:dyDescent="0.25">
      <c r="A2713" s="69" t="s">
        <v>1208</v>
      </c>
      <c r="B2713" s="99">
        <v>6</v>
      </c>
      <c r="C2713" s="100">
        <v>12</v>
      </c>
      <c r="D2713" s="142" t="s">
        <v>1525</v>
      </c>
      <c r="E2713" s="102"/>
      <c r="F2713" s="103" t="s">
        <v>1162</v>
      </c>
      <c r="G2713" s="143" t="s">
        <v>1526</v>
      </c>
      <c r="H2713" s="96" t="s">
        <v>1197</v>
      </c>
      <c r="I2713" s="105">
        <v>43627</v>
      </c>
      <c r="J2713" s="105">
        <v>43627</v>
      </c>
      <c r="K2713" s="108">
        <v>1069</v>
      </c>
      <c r="L2713" s="247">
        <v>1810.01</v>
      </c>
      <c r="M2713" s="103" t="s">
        <v>693</v>
      </c>
      <c r="N2713" s="515"/>
    </row>
    <row r="2714" spans="1:18" s="74" customFormat="1" ht="47.25" customHeight="1" x14ac:dyDescent="0.25">
      <c r="A2714" s="69" t="s">
        <v>1208</v>
      </c>
      <c r="B2714" s="99">
        <v>6</v>
      </c>
      <c r="C2714" s="100">
        <v>6</v>
      </c>
      <c r="D2714" s="142" t="s">
        <v>1552</v>
      </c>
      <c r="E2714" s="102"/>
      <c r="F2714" s="103" t="s">
        <v>1162</v>
      </c>
      <c r="G2714" s="143" t="s">
        <v>1553</v>
      </c>
      <c r="H2714" s="96" t="s">
        <v>1551</v>
      </c>
      <c r="I2714" s="105">
        <v>43618</v>
      </c>
      <c r="J2714" s="105">
        <v>43618</v>
      </c>
      <c r="K2714" s="108">
        <v>12</v>
      </c>
      <c r="L2714" s="247">
        <v>2714.4</v>
      </c>
      <c r="M2714" s="96" t="s">
        <v>1261</v>
      </c>
      <c r="N2714" s="515"/>
      <c r="P2714" s="266">
        <f>L2716+L2715+L2634+L2633+L2378+L2379+L2337+L2338+L2099+L2100+L2058+L2059+L203+L204+L456+L606+L702+L773+L808+L1167+L1351+L1515+L1613+L1697+L1698+L1699+L1700+L1760+L1808+L1870+L1921+L2023+L2064</f>
        <v>74523.56</v>
      </c>
      <c r="Q2714" s="266">
        <f>P2714+' FI.06 REPO'!O1809</f>
        <v>74523.56</v>
      </c>
      <c r="R2714" s="74">
        <v>78919.960000000006</v>
      </c>
    </row>
    <row r="2715" spans="1:18" s="74" customFormat="1" ht="34.5" customHeight="1" x14ac:dyDescent="0.25">
      <c r="A2715" s="69" t="s">
        <v>1208</v>
      </c>
      <c r="B2715" s="99">
        <v>6</v>
      </c>
      <c r="C2715" s="100">
        <v>6</v>
      </c>
      <c r="D2715" s="142" t="s">
        <v>1587</v>
      </c>
      <c r="E2715" s="102"/>
      <c r="F2715" s="103" t="s">
        <v>684</v>
      </c>
      <c r="G2715" s="143" t="s">
        <v>1588</v>
      </c>
      <c r="H2715" s="96" t="s">
        <v>1551</v>
      </c>
      <c r="I2715" s="105">
        <v>43618</v>
      </c>
      <c r="J2715" s="105">
        <v>43618</v>
      </c>
      <c r="K2715" s="108">
        <v>13</v>
      </c>
      <c r="L2715" s="247">
        <v>928</v>
      </c>
      <c r="M2715" s="96" t="s">
        <v>1261</v>
      </c>
      <c r="N2715" s="510" t="s">
        <v>1673</v>
      </c>
    </row>
    <row r="2716" spans="1:18" s="74" customFormat="1" ht="37.5" customHeight="1" x14ac:dyDescent="0.25">
      <c r="A2716" s="69" t="s">
        <v>1208</v>
      </c>
      <c r="B2716" s="99">
        <v>6</v>
      </c>
      <c r="C2716" s="100">
        <v>19</v>
      </c>
      <c r="D2716" s="142" t="s">
        <v>1644</v>
      </c>
      <c r="E2716" s="102"/>
      <c r="F2716" s="103" t="s">
        <v>684</v>
      </c>
      <c r="G2716" s="143" t="s">
        <v>1645</v>
      </c>
      <c r="H2716" s="96" t="s">
        <v>1646</v>
      </c>
      <c r="I2716" s="105">
        <v>43610</v>
      </c>
      <c r="J2716" s="105">
        <v>43610</v>
      </c>
      <c r="K2716" s="108">
        <v>1429</v>
      </c>
      <c r="L2716" s="247">
        <v>116</v>
      </c>
      <c r="M2716" s="96" t="s">
        <v>1261</v>
      </c>
      <c r="N2716" s="510" t="s">
        <v>1707</v>
      </c>
    </row>
    <row r="2717" spans="1:18" s="74" customFormat="1" ht="19.5" customHeight="1" x14ac:dyDescent="0.25">
      <c r="A2717" s="69"/>
      <c r="B2717" s="99"/>
      <c r="C2717" s="100"/>
      <c r="D2717" s="142"/>
      <c r="E2717" s="102"/>
      <c r="F2717" s="103"/>
      <c r="G2717" s="143"/>
      <c r="H2717" s="96"/>
      <c r="I2717" s="105"/>
      <c r="J2717" s="105"/>
      <c r="K2717" s="108"/>
      <c r="L2717" s="228"/>
      <c r="M2717" s="96" t="s">
        <v>1505</v>
      </c>
    </row>
    <row r="2718" spans="1:18" s="82" customFormat="1" ht="19.5" hidden="1" customHeight="1" x14ac:dyDescent="0.25">
      <c r="A2718" s="146"/>
      <c r="B2718" s="99"/>
      <c r="C2718" s="100"/>
      <c r="D2718" s="152"/>
      <c r="E2718" s="108"/>
      <c r="F2718" s="103"/>
      <c r="G2718" s="144"/>
      <c r="H2718" s="103"/>
      <c r="I2718" s="145"/>
      <c r="J2718" s="145"/>
      <c r="K2718" s="108"/>
      <c r="L2718" s="247"/>
      <c r="M2718" s="103"/>
    </row>
    <row r="2719" spans="1:18" s="82" customFormat="1" ht="19.5" hidden="1" customHeight="1" x14ac:dyDescent="0.25">
      <c r="A2719" s="146"/>
      <c r="B2719" s="99"/>
      <c r="C2719" s="100"/>
      <c r="D2719" s="152"/>
      <c r="E2719" s="108"/>
      <c r="F2719" s="103"/>
      <c r="G2719" s="144"/>
      <c r="H2719" s="103"/>
      <c r="I2719" s="145"/>
      <c r="J2719" s="145"/>
      <c r="K2719" s="108"/>
      <c r="L2719" s="247"/>
      <c r="M2719" s="96"/>
    </row>
    <row r="2720" spans="1:18" s="82" customFormat="1" ht="19.5" hidden="1" customHeight="1" x14ac:dyDescent="0.25">
      <c r="A2720" s="146"/>
      <c r="B2720" s="99"/>
      <c r="C2720" s="100"/>
      <c r="D2720" s="152"/>
      <c r="E2720" s="108"/>
      <c r="F2720" s="103"/>
      <c r="G2720" s="144"/>
      <c r="H2720" s="103"/>
      <c r="I2720" s="145"/>
      <c r="J2720" s="145"/>
      <c r="K2720" s="108"/>
      <c r="L2720" s="247"/>
      <c r="M2720" s="96"/>
    </row>
    <row r="2721" spans="1:13" s="82" customFormat="1" ht="19.5" hidden="1" customHeight="1" x14ac:dyDescent="0.25">
      <c r="A2721" s="146"/>
      <c r="B2721" s="99"/>
      <c r="C2721" s="100"/>
      <c r="D2721" s="152"/>
      <c r="E2721" s="108"/>
      <c r="F2721" s="103"/>
      <c r="G2721" s="144"/>
      <c r="H2721" s="103"/>
      <c r="I2721" s="145"/>
      <c r="J2721" s="145"/>
      <c r="K2721" s="108"/>
      <c r="L2721" s="247"/>
      <c r="M2721" s="96"/>
    </row>
    <row r="2722" spans="1:13" s="82" customFormat="1" ht="19.5" hidden="1" customHeight="1" x14ac:dyDescent="0.25">
      <c r="A2722" s="146"/>
      <c r="B2722" s="99"/>
      <c r="C2722" s="100"/>
      <c r="D2722" s="152"/>
      <c r="E2722" s="108"/>
      <c r="F2722" s="103"/>
      <c r="G2722" s="144"/>
      <c r="H2722" s="103"/>
      <c r="I2722" s="145"/>
      <c r="J2722" s="145"/>
      <c r="K2722" s="108"/>
      <c r="L2722" s="247"/>
      <c r="M2722" s="96"/>
    </row>
    <row r="2723" spans="1:13" s="82" customFormat="1" ht="19.5" hidden="1" customHeight="1" x14ac:dyDescent="0.25">
      <c r="A2723" s="146"/>
      <c r="B2723" s="99"/>
      <c r="C2723" s="100"/>
      <c r="D2723" s="152"/>
      <c r="E2723" s="108"/>
      <c r="F2723" s="103"/>
      <c r="G2723" s="144"/>
      <c r="H2723" s="103"/>
      <c r="I2723" s="145"/>
      <c r="J2723" s="145"/>
      <c r="K2723" s="108"/>
      <c r="L2723" s="247"/>
      <c r="M2723" s="96"/>
    </row>
    <row r="2724" spans="1:13" s="82" customFormat="1" ht="19.5" hidden="1" customHeight="1" x14ac:dyDescent="0.25">
      <c r="A2724" s="146"/>
      <c r="B2724" s="99"/>
      <c r="C2724" s="100"/>
      <c r="D2724" s="152"/>
      <c r="E2724" s="108"/>
      <c r="F2724" s="103"/>
      <c r="G2724" s="144"/>
      <c r="H2724" s="103"/>
      <c r="I2724" s="145"/>
      <c r="J2724" s="145"/>
      <c r="K2724" s="108"/>
      <c r="L2724" s="247"/>
      <c r="M2724" s="96"/>
    </row>
    <row r="2725" spans="1:13" s="82" customFormat="1" ht="19.5" hidden="1" customHeight="1" x14ac:dyDescent="0.25">
      <c r="A2725" s="146"/>
      <c r="B2725" s="99"/>
      <c r="C2725" s="100"/>
      <c r="D2725" s="152"/>
      <c r="E2725" s="108"/>
      <c r="F2725" s="103"/>
      <c r="G2725" s="144"/>
      <c r="H2725" s="103"/>
      <c r="I2725" s="145"/>
      <c r="J2725" s="145"/>
      <c r="K2725" s="108"/>
      <c r="L2725" s="247"/>
      <c r="M2725" s="96"/>
    </row>
    <row r="2726" spans="1:13" s="82" customFormat="1" ht="19.5" hidden="1" customHeight="1" thickBot="1" x14ac:dyDescent="0.3">
      <c r="A2726" s="554"/>
      <c r="B2726" s="555"/>
      <c r="C2726" s="555"/>
      <c r="D2726" s="555"/>
      <c r="E2726" s="555"/>
      <c r="F2726" s="555"/>
      <c r="G2726" s="555"/>
      <c r="H2726" s="555"/>
      <c r="I2726" s="555"/>
      <c r="J2726" s="555"/>
      <c r="K2726" s="556"/>
      <c r="L2726" s="314">
        <f>SUM(L2727:L2727)</f>
        <v>0</v>
      </c>
      <c r="M2726" s="96"/>
    </row>
    <row r="2727" spans="1:13" s="82" customFormat="1" ht="19.5" hidden="1" customHeight="1" x14ac:dyDescent="0.25">
      <c r="A2727" s="146"/>
      <c r="B2727" s="99"/>
      <c r="C2727" s="100"/>
      <c r="D2727" s="142"/>
      <c r="E2727" s="102"/>
      <c r="F2727" s="103"/>
      <c r="G2727" s="143"/>
      <c r="H2727" s="96"/>
      <c r="I2727" s="105"/>
      <c r="J2727" s="105"/>
      <c r="K2727" s="108"/>
      <c r="L2727" s="247"/>
      <c r="M2727" s="103"/>
    </row>
    <row r="2728" spans="1:13" s="82" customFormat="1" ht="19.5" hidden="1" customHeight="1" thickBot="1" x14ac:dyDescent="0.3">
      <c r="A2728" s="554"/>
      <c r="B2728" s="555"/>
      <c r="C2728" s="555"/>
      <c r="D2728" s="555"/>
      <c r="E2728" s="555"/>
      <c r="F2728" s="555"/>
      <c r="G2728" s="555"/>
      <c r="H2728" s="555"/>
      <c r="I2728" s="555"/>
      <c r="J2728" s="555"/>
      <c r="K2728" s="556"/>
      <c r="L2728" s="288">
        <f>SUM(L2729)</f>
        <v>0</v>
      </c>
      <c r="M2728" s="96"/>
    </row>
    <row r="2729" spans="1:13" s="82" customFormat="1" ht="19.5" hidden="1" customHeight="1" x14ac:dyDescent="0.25">
      <c r="A2729" s="146"/>
      <c r="B2729" s="99"/>
      <c r="C2729" s="100"/>
      <c r="D2729" s="142"/>
      <c r="E2729" s="102"/>
      <c r="F2729" s="103"/>
      <c r="G2729" s="143"/>
      <c r="H2729" s="96"/>
      <c r="I2729" s="105"/>
      <c r="J2729" s="105"/>
      <c r="K2729" s="108"/>
      <c r="L2729" s="247"/>
      <c r="M2729" s="103"/>
    </row>
    <row r="2730" spans="1:13" s="82" customFormat="1" ht="19.5" hidden="1" customHeight="1" thickBot="1" x14ac:dyDescent="0.3">
      <c r="A2730" s="554"/>
      <c r="B2730" s="555"/>
      <c r="C2730" s="555"/>
      <c r="D2730" s="555"/>
      <c r="E2730" s="555"/>
      <c r="F2730" s="555"/>
      <c r="G2730" s="555"/>
      <c r="H2730" s="555"/>
      <c r="I2730" s="555"/>
      <c r="J2730" s="555"/>
      <c r="K2730" s="556"/>
      <c r="L2730" s="288">
        <f>SUM(L2731:L2733)</f>
        <v>0</v>
      </c>
      <c r="M2730" s="96"/>
    </row>
    <row r="2731" spans="1:13" s="82" customFormat="1" ht="19.5" hidden="1" customHeight="1" x14ac:dyDescent="0.25">
      <c r="A2731" s="146"/>
      <c r="B2731" s="99"/>
      <c r="C2731" s="100"/>
      <c r="D2731" s="142"/>
      <c r="E2731" s="102"/>
      <c r="F2731" s="103"/>
      <c r="G2731" s="143"/>
      <c r="H2731" s="96"/>
      <c r="I2731" s="105"/>
      <c r="J2731" s="105"/>
      <c r="K2731" s="108"/>
      <c r="L2731" s="247"/>
      <c r="M2731" s="103"/>
    </row>
    <row r="2732" spans="1:13" s="82" customFormat="1" ht="19.5" hidden="1" customHeight="1" x14ac:dyDescent="0.25">
      <c r="A2732" s="146"/>
      <c r="B2732" s="99"/>
      <c r="C2732" s="100"/>
      <c r="D2732" s="142"/>
      <c r="E2732" s="102"/>
      <c r="F2732" s="103"/>
      <c r="G2732" s="143"/>
      <c r="H2732" s="96"/>
      <c r="I2732" s="105"/>
      <c r="J2732" s="105"/>
      <c r="K2732" s="108"/>
      <c r="L2732" s="247"/>
      <c r="M2732" s="103"/>
    </row>
    <row r="2733" spans="1:13" s="82" customFormat="1" ht="19.5" hidden="1" customHeight="1" x14ac:dyDescent="0.25">
      <c r="A2733" s="146"/>
      <c r="B2733" s="99"/>
      <c r="C2733" s="100"/>
      <c r="D2733" s="142"/>
      <c r="E2733" s="102"/>
      <c r="F2733" s="103"/>
      <c r="G2733" s="143"/>
      <c r="H2733" s="96"/>
      <c r="I2733" s="105"/>
      <c r="J2733" s="105"/>
      <c r="K2733" s="108"/>
      <c r="L2733" s="247"/>
      <c r="M2733" s="103"/>
    </row>
    <row r="2734" spans="1:13" s="82" customFormat="1" ht="19.5" hidden="1" customHeight="1" thickBot="1" x14ac:dyDescent="0.3">
      <c r="A2734" s="554"/>
      <c r="B2734" s="555"/>
      <c r="C2734" s="555"/>
      <c r="D2734" s="555"/>
      <c r="E2734" s="555"/>
      <c r="F2734" s="555"/>
      <c r="G2734" s="555"/>
      <c r="H2734" s="555"/>
      <c r="I2734" s="555"/>
      <c r="J2734" s="555"/>
      <c r="K2734" s="556"/>
      <c r="L2734" s="288">
        <f>SUM(L2735:L2739)</f>
        <v>0</v>
      </c>
      <c r="M2734" s="96"/>
    </row>
    <row r="2735" spans="1:13" s="82" customFormat="1" ht="19.5" hidden="1" customHeight="1" x14ac:dyDescent="0.25">
      <c r="A2735" s="146"/>
      <c r="B2735" s="100"/>
      <c r="C2735" s="100"/>
      <c r="D2735" s="142"/>
      <c r="E2735" s="102"/>
      <c r="F2735" s="103"/>
      <c r="G2735" s="143"/>
      <c r="H2735" s="96"/>
      <c r="I2735" s="105"/>
      <c r="J2735" s="105"/>
      <c r="K2735" s="108"/>
      <c r="L2735" s="247"/>
      <c r="M2735" s="103"/>
    </row>
    <row r="2736" spans="1:13" s="82" customFormat="1" ht="19.5" hidden="1" customHeight="1" x14ac:dyDescent="0.25">
      <c r="A2736" s="146"/>
      <c r="B2736" s="100"/>
      <c r="C2736" s="100"/>
      <c r="D2736" s="142"/>
      <c r="E2736" s="102"/>
      <c r="F2736" s="103"/>
      <c r="G2736" s="143"/>
      <c r="H2736" s="96"/>
      <c r="I2736" s="105"/>
      <c r="J2736" s="105"/>
      <c r="K2736" s="108"/>
      <c r="L2736" s="247"/>
      <c r="M2736" s="103"/>
    </row>
    <row r="2737" spans="1:13" s="82" customFormat="1" ht="19.5" hidden="1" customHeight="1" x14ac:dyDescent="0.25">
      <c r="A2737" s="146"/>
      <c r="B2737" s="100"/>
      <c r="C2737" s="100"/>
      <c r="D2737" s="142"/>
      <c r="E2737" s="102"/>
      <c r="F2737" s="103"/>
      <c r="G2737" s="143"/>
      <c r="H2737" s="96"/>
      <c r="I2737" s="105"/>
      <c r="J2737" s="105"/>
      <c r="K2737" s="108"/>
      <c r="L2737" s="247"/>
      <c r="M2737" s="103"/>
    </row>
    <row r="2738" spans="1:13" s="82" customFormat="1" ht="19.5" hidden="1" customHeight="1" x14ac:dyDescent="0.25">
      <c r="A2738" s="146"/>
      <c r="B2738" s="100"/>
      <c r="C2738" s="100"/>
      <c r="D2738" s="142"/>
      <c r="E2738" s="102"/>
      <c r="F2738" s="103"/>
      <c r="G2738" s="143"/>
      <c r="H2738" s="96"/>
      <c r="I2738" s="105"/>
      <c r="J2738" s="105"/>
      <c r="K2738" s="108"/>
      <c r="L2738" s="247"/>
      <c r="M2738" s="103"/>
    </row>
    <row r="2739" spans="1:13" s="82" customFormat="1" ht="19.5" hidden="1" customHeight="1" x14ac:dyDescent="0.25">
      <c r="A2739" s="146"/>
      <c r="B2739" s="100"/>
      <c r="C2739" s="100"/>
      <c r="D2739" s="142"/>
      <c r="E2739" s="102"/>
      <c r="F2739" s="103"/>
      <c r="G2739" s="143"/>
      <c r="H2739" s="96"/>
      <c r="I2739" s="105"/>
      <c r="J2739" s="105"/>
      <c r="K2739" s="108"/>
      <c r="L2739" s="247"/>
      <c r="M2739" s="103"/>
    </row>
    <row r="2740" spans="1:13" s="82" customFormat="1" ht="19.5" hidden="1" customHeight="1" thickBot="1" x14ac:dyDescent="0.3">
      <c r="A2740" s="554"/>
      <c r="B2740" s="555"/>
      <c r="C2740" s="555"/>
      <c r="D2740" s="555"/>
      <c r="E2740" s="555"/>
      <c r="F2740" s="555"/>
      <c r="G2740" s="555"/>
      <c r="H2740" s="555"/>
      <c r="I2740" s="555"/>
      <c r="J2740" s="555"/>
      <c r="K2740" s="556"/>
      <c r="L2740" s="288">
        <f>SUM(L2741)</f>
        <v>0</v>
      </c>
      <c r="M2740" s="96"/>
    </row>
    <row r="2741" spans="1:13" s="82" customFormat="1" ht="19.5" hidden="1" customHeight="1" x14ac:dyDescent="0.25">
      <c r="A2741" s="146"/>
      <c r="B2741" s="100"/>
      <c r="C2741" s="100"/>
      <c r="D2741" s="142"/>
      <c r="E2741" s="102"/>
      <c r="F2741" s="103"/>
      <c r="G2741" s="143"/>
      <c r="H2741" s="96"/>
      <c r="I2741" s="105"/>
      <c r="J2741" s="105"/>
      <c r="K2741" s="108"/>
      <c r="L2741" s="247"/>
      <c r="M2741" s="103"/>
    </row>
    <row r="2742" spans="1:13" s="82" customFormat="1" ht="19.5" hidden="1" customHeight="1" thickBot="1" x14ac:dyDescent="0.3">
      <c r="A2742" s="554"/>
      <c r="B2742" s="555"/>
      <c r="C2742" s="555"/>
      <c r="D2742" s="555"/>
      <c r="E2742" s="555"/>
      <c r="F2742" s="555"/>
      <c r="G2742" s="555"/>
      <c r="H2742" s="555"/>
      <c r="I2742" s="555"/>
      <c r="J2742" s="555"/>
      <c r="K2742" s="556"/>
      <c r="L2742" s="288">
        <f>SUM(L2743:L2749)</f>
        <v>0</v>
      </c>
      <c r="M2742" s="96"/>
    </row>
    <row r="2743" spans="1:13" s="82" customFormat="1" ht="19.5" hidden="1" customHeight="1" x14ac:dyDescent="0.25">
      <c r="A2743" s="146"/>
      <c r="B2743" s="100"/>
      <c r="C2743" s="100"/>
      <c r="D2743" s="142"/>
      <c r="E2743" s="102"/>
      <c r="F2743" s="103"/>
      <c r="G2743" s="143"/>
      <c r="H2743" s="96"/>
      <c r="I2743" s="105"/>
      <c r="J2743" s="105"/>
      <c r="K2743" s="108"/>
      <c r="L2743" s="244"/>
      <c r="M2743" s="103"/>
    </row>
    <row r="2744" spans="1:13" s="82" customFormat="1" ht="19.5" hidden="1" customHeight="1" x14ac:dyDescent="0.25">
      <c r="A2744" s="146"/>
      <c r="B2744" s="100"/>
      <c r="C2744" s="100"/>
      <c r="D2744" s="142"/>
      <c r="E2744" s="102"/>
      <c r="F2744" s="103"/>
      <c r="G2744" s="143"/>
      <c r="H2744" s="96"/>
      <c r="I2744" s="105"/>
      <c r="J2744" s="105"/>
      <c r="K2744" s="108"/>
      <c r="L2744" s="244"/>
      <c r="M2744" s="103"/>
    </row>
    <row r="2745" spans="1:13" s="82" customFormat="1" ht="19.5" hidden="1" customHeight="1" x14ac:dyDescent="0.25">
      <c r="A2745" s="146"/>
      <c r="B2745" s="100"/>
      <c r="C2745" s="100"/>
      <c r="D2745" s="142"/>
      <c r="E2745" s="102"/>
      <c r="F2745" s="103"/>
      <c r="G2745" s="143"/>
      <c r="H2745" s="96"/>
      <c r="I2745" s="105"/>
      <c r="J2745" s="105"/>
      <c r="K2745" s="108"/>
      <c r="L2745" s="244"/>
      <c r="M2745" s="103"/>
    </row>
    <row r="2746" spans="1:13" s="82" customFormat="1" ht="19.5" hidden="1" customHeight="1" x14ac:dyDescent="0.25">
      <c r="A2746" s="146"/>
      <c r="B2746" s="100"/>
      <c r="C2746" s="100"/>
      <c r="D2746" s="142"/>
      <c r="E2746" s="102"/>
      <c r="F2746" s="103"/>
      <c r="G2746" s="143"/>
      <c r="H2746" s="96"/>
      <c r="I2746" s="105"/>
      <c r="J2746" s="105"/>
      <c r="K2746" s="108"/>
      <c r="L2746" s="244"/>
      <c r="M2746" s="103"/>
    </row>
    <row r="2747" spans="1:13" s="82" customFormat="1" ht="19.5" hidden="1" customHeight="1" x14ac:dyDescent="0.25">
      <c r="A2747" s="146"/>
      <c r="B2747" s="100"/>
      <c r="C2747" s="100"/>
      <c r="D2747" s="142"/>
      <c r="E2747" s="102"/>
      <c r="F2747" s="103"/>
      <c r="G2747" s="143"/>
      <c r="H2747" s="96"/>
      <c r="I2747" s="105"/>
      <c r="J2747" s="105"/>
      <c r="K2747" s="108"/>
      <c r="L2747" s="244"/>
      <c r="M2747" s="103"/>
    </row>
    <row r="2748" spans="1:13" s="82" customFormat="1" ht="19.5" hidden="1" customHeight="1" x14ac:dyDescent="0.25">
      <c r="A2748" s="146"/>
      <c r="B2748" s="100"/>
      <c r="C2748" s="100"/>
      <c r="D2748" s="142"/>
      <c r="E2748" s="102"/>
      <c r="F2748" s="103"/>
      <c r="G2748" s="143"/>
      <c r="H2748" s="96"/>
      <c r="I2748" s="105"/>
      <c r="J2748" s="105"/>
      <c r="K2748" s="108"/>
      <c r="L2748" s="244"/>
      <c r="M2748" s="103"/>
    </row>
    <row r="2749" spans="1:13" s="82" customFormat="1" ht="19.5" customHeight="1" x14ac:dyDescent="0.25">
      <c r="A2749" s="146"/>
      <c r="B2749" s="99"/>
      <c r="C2749" s="100"/>
      <c r="D2749" s="142"/>
      <c r="E2749" s="102"/>
      <c r="F2749" s="103"/>
      <c r="G2749" s="143"/>
      <c r="H2749" s="96"/>
      <c r="I2749" s="105"/>
      <c r="J2749" s="105"/>
      <c r="K2749" s="108"/>
      <c r="L2749" s="244"/>
      <c r="M2749" s="103"/>
    </row>
    <row r="2750" spans="1:13" s="82" customFormat="1" ht="19.5" customHeight="1" thickBot="1" x14ac:dyDescent="0.3">
      <c r="A2750" s="116" t="s">
        <v>34</v>
      </c>
      <c r="B2750" s="113"/>
      <c r="C2750" s="114"/>
      <c r="D2750" s="115"/>
      <c r="E2750" s="116"/>
      <c r="F2750" s="117"/>
      <c r="G2750" s="118"/>
      <c r="H2750" s="117"/>
      <c r="I2750" s="119"/>
      <c r="J2750" s="119"/>
      <c r="K2750" s="119"/>
      <c r="L2750" s="229">
        <f>L2692+L2705+L2708+L2712+L2719+L2726+L2728+L2730+L2734+L2740+L2742</f>
        <v>40854.92</v>
      </c>
      <c r="M2750" s="204"/>
    </row>
    <row r="2751" spans="1:13" ht="19.5" customHeight="1" x14ac:dyDescent="0.15">
      <c r="A2751" s="488"/>
      <c r="B2751" s="123"/>
      <c r="C2751" s="124"/>
      <c r="D2751" s="485"/>
      <c r="E2751" s="488"/>
      <c r="F2751" s="123"/>
      <c r="G2751" s="488"/>
      <c r="H2751" s="123"/>
      <c r="I2751" s="485"/>
      <c r="J2751" s="485"/>
      <c r="K2751" s="485"/>
      <c r="L2751" s="230"/>
      <c r="M2751" s="205"/>
    </row>
    <row r="2752" spans="1:13" ht="19.5" customHeight="1" x14ac:dyDescent="0.15">
      <c r="A2752" s="558" t="s">
        <v>18</v>
      </c>
      <c r="B2752" s="558"/>
      <c r="C2752" s="558"/>
      <c r="D2752" s="558"/>
      <c r="E2752" s="558"/>
      <c r="F2752" s="558"/>
      <c r="G2752" s="560" t="s">
        <v>19</v>
      </c>
      <c r="H2752" s="560"/>
      <c r="I2752" s="128"/>
      <c r="J2752" s="128"/>
      <c r="K2752" s="128"/>
      <c r="L2752" s="550" t="s">
        <v>20</v>
      </c>
      <c r="M2752" s="550"/>
    </row>
    <row r="2753" spans="1:13" ht="3.75" customHeight="1" x14ac:dyDescent="0.15">
      <c r="A2753" s="82"/>
      <c r="B2753" s="83"/>
      <c r="C2753" s="84"/>
      <c r="D2753" s="502"/>
      <c r="E2753" s="122"/>
      <c r="F2753" s="130"/>
      <c r="G2753" s="131"/>
      <c r="H2753" s="130"/>
      <c r="I2753" s="82"/>
      <c r="J2753" s="82"/>
      <c r="K2753" s="200"/>
      <c r="L2753" s="231"/>
      <c r="M2753" s="130"/>
    </row>
    <row r="2754" spans="1:13" s="88" customFormat="1" ht="13.5" customHeight="1" x14ac:dyDescent="0.25">
      <c r="A2754" s="558" t="s">
        <v>1246</v>
      </c>
      <c r="B2754" s="558"/>
      <c r="C2754" s="558"/>
      <c r="D2754" s="558"/>
      <c r="E2754" s="558"/>
      <c r="F2754" s="558"/>
      <c r="G2754" s="559" t="s">
        <v>36</v>
      </c>
      <c r="H2754" s="559"/>
      <c r="I2754" s="486"/>
      <c r="J2754" s="486"/>
      <c r="K2754" s="82"/>
      <c r="L2754" s="559" t="s">
        <v>37</v>
      </c>
      <c r="M2754" s="559"/>
    </row>
    <row r="2755" spans="1:13" s="74" customFormat="1" ht="16.5" customHeight="1" x14ac:dyDescent="0.25">
      <c r="A2755" s="558" t="s">
        <v>1247</v>
      </c>
      <c r="B2755" s="558"/>
      <c r="C2755" s="558"/>
      <c r="D2755" s="558"/>
      <c r="E2755" s="558"/>
      <c r="F2755" s="558"/>
      <c r="G2755" s="550" t="s">
        <v>39</v>
      </c>
      <c r="H2755" s="550"/>
      <c r="I2755" s="487"/>
      <c r="J2755" s="487"/>
      <c r="K2755" s="82"/>
      <c r="L2755" s="550" t="s">
        <v>40</v>
      </c>
      <c r="M2755" s="550"/>
    </row>
  </sheetData>
  <mergeCells count="941">
    <mergeCell ref="A2129:F2129"/>
    <mergeCell ref="A2128:F2128"/>
    <mergeCell ref="G2128:H2128"/>
    <mergeCell ref="G2129:H2129"/>
    <mergeCell ref="K2129:M2129"/>
    <mergeCell ref="K2128:M2128"/>
    <mergeCell ref="K2127:M2127"/>
    <mergeCell ref="A2328:E2328"/>
    <mergeCell ref="K2408:M2408"/>
    <mergeCell ref="E2329:F2329"/>
    <mergeCell ref="A2332:K2332"/>
    <mergeCell ref="A2353:K2353"/>
    <mergeCell ref="A2355:K2355"/>
    <mergeCell ref="A2357:K2357"/>
    <mergeCell ref="A2365:F2365"/>
    <mergeCell ref="G2365:H2365"/>
    <mergeCell ref="K2365:M2365"/>
    <mergeCell ref="A2359:K2359"/>
    <mergeCell ref="A2361:K2361"/>
    <mergeCell ref="A2377:K2377"/>
    <mergeCell ref="A2381:K2381"/>
    <mergeCell ref="A2336:K2336"/>
    <mergeCell ref="A2340:K2340"/>
    <mergeCell ref="A2342:K2342"/>
    <mergeCell ref="A2049:E2049"/>
    <mergeCell ref="A1997:F1997"/>
    <mergeCell ref="G1997:H1997"/>
    <mergeCell ref="L1997:M1997"/>
    <mergeCell ref="A1999:F1999"/>
    <mergeCell ref="G1999:H1999"/>
    <mergeCell ref="L1999:M1999"/>
    <mergeCell ref="E2003:F2003"/>
    <mergeCell ref="G2127:H2127"/>
    <mergeCell ref="A2053:K2053"/>
    <mergeCell ref="A2057:K2057"/>
    <mergeCell ref="A2013:K2013"/>
    <mergeCell ref="L2044:M2044"/>
    <mergeCell ref="A2046:F2046"/>
    <mergeCell ref="G2046:H2046"/>
    <mergeCell ref="L2046:M2046"/>
    <mergeCell ref="A2047:F2047"/>
    <mergeCell ref="G2047:H2047"/>
    <mergeCell ref="L2047:M2047"/>
    <mergeCell ref="A2509:E2509"/>
    <mergeCell ref="A2087:F2087"/>
    <mergeCell ref="G2087:H2087"/>
    <mergeCell ref="L2087:M2087"/>
    <mergeCell ref="A2089:F2089"/>
    <mergeCell ref="G2089:H2089"/>
    <mergeCell ref="L2089:M2089"/>
    <mergeCell ref="A2090:F2090"/>
    <mergeCell ref="G2090:H2090"/>
    <mergeCell ref="L2090:M2090"/>
    <mergeCell ref="E2092:F2092"/>
    <mergeCell ref="A2091:E2091"/>
    <mergeCell ref="A2095:K2095"/>
    <mergeCell ref="A2098:K2098"/>
    <mergeCell ref="A2104:K2104"/>
    <mergeCell ref="A2108:K2108"/>
    <mergeCell ref="A2115:K2115"/>
    <mergeCell ref="A2117:K2117"/>
    <mergeCell ref="A2119:K2119"/>
    <mergeCell ref="A2121:K2121"/>
    <mergeCell ref="A2494:K2494"/>
    <mergeCell ref="A2504:F2504"/>
    <mergeCell ref="A2123:K2123"/>
    <mergeCell ref="A2127:F2127"/>
    <mergeCell ref="G2504:H2504"/>
    <mergeCell ref="L2504:M2504"/>
    <mergeCell ref="A2506:F2506"/>
    <mergeCell ref="G2506:H2506"/>
    <mergeCell ref="L2506:M2506"/>
    <mergeCell ref="A2507:F2507"/>
    <mergeCell ref="G2507:H2507"/>
    <mergeCell ref="L2507:M2507"/>
    <mergeCell ref="A2427:F2427"/>
    <mergeCell ref="G2427:H2427"/>
    <mergeCell ref="L2427:M2427"/>
    <mergeCell ref="A2429:F2429"/>
    <mergeCell ref="G2429:H2429"/>
    <mergeCell ref="L2429:M2429"/>
    <mergeCell ref="A2430:F2430"/>
    <mergeCell ref="G2430:H2430"/>
    <mergeCell ref="L2430:M2430"/>
    <mergeCell ref="A2431:E2431"/>
    <mergeCell ref="A2447:K2447"/>
    <mergeCell ref="A2449:K2449"/>
    <mergeCell ref="A2451:K2451"/>
    <mergeCell ref="A2456:F2456"/>
    <mergeCell ref="G2456:H2456"/>
    <mergeCell ref="L2456:M2456"/>
    <mergeCell ref="L2458:M2458"/>
    <mergeCell ref="A2459:F2459"/>
    <mergeCell ref="A2478:K2478"/>
    <mergeCell ref="A2485:F2485"/>
    <mergeCell ref="G2485:H2485"/>
    <mergeCell ref="L2485:M2485"/>
    <mergeCell ref="A2486:F2486"/>
    <mergeCell ref="G2486:H2486"/>
    <mergeCell ref="L2486:M2486"/>
    <mergeCell ref="L2459:M2459"/>
    <mergeCell ref="L2483:M2483"/>
    <mergeCell ref="A2488:E2488"/>
    <mergeCell ref="A2492:K2492"/>
    <mergeCell ref="A2383:K2383"/>
    <mergeCell ref="A2387:K2387"/>
    <mergeCell ref="A2394:K2394"/>
    <mergeCell ref="A2396:K2396"/>
    <mergeCell ref="A2398:K2398"/>
    <mergeCell ref="A2400:K2400"/>
    <mergeCell ref="A2464:K2464"/>
    <mergeCell ref="A2466:K2466"/>
    <mergeCell ref="A2468:K2468"/>
    <mergeCell ref="G2459:H2459"/>
    <mergeCell ref="A2460:E2460"/>
    <mergeCell ref="A2458:F2458"/>
    <mergeCell ref="G2458:H2458"/>
    <mergeCell ref="A2402:K2402"/>
    <mergeCell ref="A2406:F2406"/>
    <mergeCell ref="G2406:H2406"/>
    <mergeCell ref="K2406:M2406"/>
    <mergeCell ref="A2407:F2407"/>
    <mergeCell ref="G2407:H2407"/>
    <mergeCell ref="K2407:M2407"/>
    <mergeCell ref="A2408:F2408"/>
    <mergeCell ref="G2408:H2408"/>
    <mergeCell ref="A1241:K1241"/>
    <mergeCell ref="A1912:K1912"/>
    <mergeCell ref="A2044:F2044"/>
    <mergeCell ref="G2044:H2044"/>
    <mergeCell ref="A1790:F1790"/>
    <mergeCell ref="A1744:F1744"/>
    <mergeCell ref="E1903:F1903"/>
    <mergeCell ref="A1752:K1752"/>
    <mergeCell ref="A1757:K1757"/>
    <mergeCell ref="A2038:K2038"/>
    <mergeCell ref="A2000:F2000"/>
    <mergeCell ref="A2002:E2002"/>
    <mergeCell ref="A2006:K2006"/>
    <mergeCell ref="A1791:F1791"/>
    <mergeCell ref="G1791:H1791"/>
    <mergeCell ref="A1770:K1770"/>
    <mergeCell ref="A1773:K1773"/>
    <mergeCell ref="A1499:E1499"/>
    <mergeCell ref="A1667:K1667"/>
    <mergeCell ref="A1669:K1669"/>
    <mergeCell ref="A1672:K1672"/>
    <mergeCell ref="A1676:F1676"/>
    <mergeCell ref="A1663:K1663"/>
    <mergeCell ref="A1493:F1493"/>
    <mergeCell ref="A2366:F2366"/>
    <mergeCell ref="G2366:H2366"/>
    <mergeCell ref="K2366:M2366"/>
    <mergeCell ref="A2367:F2367"/>
    <mergeCell ref="G2367:H2367"/>
    <mergeCell ref="K2367:M2367"/>
    <mergeCell ref="A2369:E2369"/>
    <mergeCell ref="E2370:F2370"/>
    <mergeCell ref="A2373:K2373"/>
    <mergeCell ref="A2611:F2611"/>
    <mergeCell ref="G2611:H2611"/>
    <mergeCell ref="A2605:K2605"/>
    <mergeCell ref="A2609:F2609"/>
    <mergeCell ref="A1943:F1943"/>
    <mergeCell ref="G2000:H2000"/>
    <mergeCell ref="A1978:K1978"/>
    <mergeCell ref="A2036:K2036"/>
    <mergeCell ref="A1969:K1969"/>
    <mergeCell ref="A1973:K1973"/>
    <mergeCell ref="A2032:K2032"/>
    <mergeCell ref="G2609:H2609"/>
    <mergeCell ref="A2474:K2474"/>
    <mergeCell ref="A2483:F2483"/>
    <mergeCell ref="G2483:H2483"/>
    <mergeCell ref="A2513:F2513"/>
    <mergeCell ref="G2513:H2513"/>
    <mergeCell ref="A2558:K2558"/>
    <mergeCell ref="A2515:F2515"/>
    <mergeCell ref="E2050:F2050"/>
    <mergeCell ref="A2074:K2074"/>
    <mergeCell ref="A2076:K2076"/>
    <mergeCell ref="A2078:K2078"/>
    <mergeCell ref="A2080:K2080"/>
    <mergeCell ref="A1232:K1232"/>
    <mergeCell ref="G1655:H1655"/>
    <mergeCell ref="A1457:K1457"/>
    <mergeCell ref="A1478:K1478"/>
    <mergeCell ref="L1944:M1944"/>
    <mergeCell ref="L1745:M1745"/>
    <mergeCell ref="G1745:H1745"/>
    <mergeCell ref="A1745:F1745"/>
    <mergeCell ref="A1811:K1811"/>
    <mergeCell ref="A1813:K1813"/>
    <mergeCell ref="A1818:K1818"/>
    <mergeCell ref="A1935:K1935"/>
    <mergeCell ref="A1767:K1767"/>
    <mergeCell ref="A1835:K1835"/>
    <mergeCell ref="A1776:K1776"/>
    <mergeCell ref="A1571:K1571"/>
    <mergeCell ref="L1322:M1322"/>
    <mergeCell ref="A1325:E1325"/>
    <mergeCell ref="A1329:K1329"/>
    <mergeCell ref="A1393:K1393"/>
    <mergeCell ref="L1319:M1319"/>
    <mergeCell ref="A1856:K1856"/>
    <mergeCell ref="A1867:K1867"/>
    <mergeCell ref="A1899:F1899"/>
    <mergeCell ref="A2546:E2546"/>
    <mergeCell ref="A2550:K2550"/>
    <mergeCell ref="A2552:K2552"/>
    <mergeCell ref="L1849:M1849"/>
    <mergeCell ref="A1850:F1850"/>
    <mergeCell ref="G1850:H1850"/>
    <mergeCell ref="L1850:M1850"/>
    <mergeCell ref="A1851:F1851"/>
    <mergeCell ref="G1851:H1851"/>
    <mergeCell ref="L1851:M1851"/>
    <mergeCell ref="A1928:K1928"/>
    <mergeCell ref="A1945:E1945"/>
    <mergeCell ref="A1949:K1949"/>
    <mergeCell ref="A2034:K2034"/>
    <mergeCell ref="A1983:K1983"/>
    <mergeCell ref="G1943:H1943"/>
    <mergeCell ref="A1874:K1874"/>
    <mergeCell ref="A1882:K1882"/>
    <mergeCell ref="G1897:H1897"/>
    <mergeCell ref="A1897:F1897"/>
    <mergeCell ref="A1849:F1849"/>
    <mergeCell ref="G1849:H1849"/>
    <mergeCell ref="A2472:K2472"/>
    <mergeCell ref="G1899:H1899"/>
    <mergeCell ref="A2612:F2612"/>
    <mergeCell ref="G2612:H2612"/>
    <mergeCell ref="L2612:M2612"/>
    <mergeCell ref="A2599:K2599"/>
    <mergeCell ref="A2603:K2603"/>
    <mergeCell ref="A2564:K2564"/>
    <mergeCell ref="A2595:E2595"/>
    <mergeCell ref="L2609:M2609"/>
    <mergeCell ref="G2515:H2515"/>
    <mergeCell ref="A2554:K2554"/>
    <mergeCell ref="L2611:M2611"/>
    <mergeCell ref="A2560:K2560"/>
    <mergeCell ref="A2562:K2562"/>
    <mergeCell ref="L2515:M2515"/>
    <mergeCell ref="A2545:F2545"/>
    <mergeCell ref="G2545:H2545"/>
    <mergeCell ref="L2569:M2569"/>
    <mergeCell ref="A2571:F2571"/>
    <mergeCell ref="G2571:H2571"/>
    <mergeCell ref="A2593:F2593"/>
    <mergeCell ref="G2593:H2593"/>
    <mergeCell ref="L2593:M2593"/>
    <mergeCell ref="A2574:E2574"/>
    <mergeCell ref="A2586:K2586"/>
    <mergeCell ref="L2545:M2545"/>
    <mergeCell ref="A2517:E2517"/>
    <mergeCell ref="A2521:K2521"/>
    <mergeCell ref="L1900:M1900"/>
    <mergeCell ref="A2019:K2019"/>
    <mergeCell ref="L1943:M1943"/>
    <mergeCell ref="A1944:F1944"/>
    <mergeCell ref="G1944:H1944"/>
    <mergeCell ref="A1906:K1906"/>
    <mergeCell ref="A1902:E1902"/>
    <mergeCell ref="A1900:F1900"/>
    <mergeCell ref="L1941:M1941"/>
    <mergeCell ref="A1941:F1941"/>
    <mergeCell ref="G1941:H1941"/>
    <mergeCell ref="A1964:K1964"/>
    <mergeCell ref="L2000:M2000"/>
    <mergeCell ref="G1900:H1900"/>
    <mergeCell ref="A1980:K1980"/>
    <mergeCell ref="A1987:K1987"/>
    <mergeCell ref="A1962:K1962"/>
    <mergeCell ref="A2082:K2082"/>
    <mergeCell ref="A1992:K1992"/>
    <mergeCell ref="A2445:K2445"/>
    <mergeCell ref="A2435:K2435"/>
    <mergeCell ref="A642:K642"/>
    <mergeCell ref="L398:M398"/>
    <mergeCell ref="A406:K406"/>
    <mergeCell ref="A395:F395"/>
    <mergeCell ref="G395:H395"/>
    <mergeCell ref="L395:M395"/>
    <mergeCell ref="A397:F397"/>
    <mergeCell ref="G397:H397"/>
    <mergeCell ref="L397:M397"/>
    <mergeCell ref="A431:K431"/>
    <mergeCell ref="A468:F468"/>
    <mergeCell ref="G468:H468"/>
    <mergeCell ref="L468:M468"/>
    <mergeCell ref="A469:E469"/>
    <mergeCell ref="A473:K473"/>
    <mergeCell ref="A455:K455"/>
    <mergeCell ref="A459:K459"/>
    <mergeCell ref="A426:F426"/>
    <mergeCell ref="G426:H426"/>
    <mergeCell ref="A438:K438"/>
    <mergeCell ref="A505:K505"/>
    <mergeCell ref="A531:K531"/>
    <mergeCell ref="A520:K520"/>
    <mergeCell ref="A488:K488"/>
    <mergeCell ref="A399:E399"/>
    <mergeCell ref="A403:K403"/>
    <mergeCell ref="A86:K86"/>
    <mergeCell ref="A201:K201"/>
    <mergeCell ref="A208:K208"/>
    <mergeCell ref="A211:K211"/>
    <mergeCell ref="A224:K224"/>
    <mergeCell ref="A248:K248"/>
    <mergeCell ref="A235:K235"/>
    <mergeCell ref="A296:K296"/>
    <mergeCell ref="A389:K389"/>
    <mergeCell ref="A194:K194"/>
    <mergeCell ref="A282:K282"/>
    <mergeCell ref="G111:H111"/>
    <mergeCell ref="A139:F139"/>
    <mergeCell ref="G139:H139"/>
    <mergeCell ref="A380:K380"/>
    <mergeCell ref="A386:K386"/>
    <mergeCell ref="A363:K363"/>
    <mergeCell ref="A398:F398"/>
    <mergeCell ref="G398:H398"/>
    <mergeCell ref="A427:E427"/>
    <mergeCell ref="A484:K484"/>
    <mergeCell ref="A465:F465"/>
    <mergeCell ref="A442:K442"/>
    <mergeCell ref="A479:K479"/>
    <mergeCell ref="A1:E1"/>
    <mergeCell ref="A5:K5"/>
    <mergeCell ref="A7:K7"/>
    <mergeCell ref="A9:K9"/>
    <mergeCell ref="A13:F13"/>
    <mergeCell ref="G13:H13"/>
    <mergeCell ref="A44:K44"/>
    <mergeCell ref="A17:E17"/>
    <mergeCell ref="A21:K21"/>
    <mergeCell ref="A25:K25"/>
    <mergeCell ref="A31:K31"/>
    <mergeCell ref="A33:K33"/>
    <mergeCell ref="A36:K36"/>
    <mergeCell ref="A80:E80"/>
    <mergeCell ref="A84:K84"/>
    <mergeCell ref="A88:K88"/>
    <mergeCell ref="A178:E178"/>
    <mergeCell ref="A182:K182"/>
    <mergeCell ref="A373:K373"/>
    <mergeCell ref="L92:M92"/>
    <mergeCell ref="A94:F94"/>
    <mergeCell ref="G94:H94"/>
    <mergeCell ref="L94:M94"/>
    <mergeCell ref="A95:F95"/>
    <mergeCell ref="G95:H95"/>
    <mergeCell ref="L95:M95"/>
    <mergeCell ref="A92:F92"/>
    <mergeCell ref="G92:H92"/>
    <mergeCell ref="L62:M62"/>
    <mergeCell ref="L76:M76"/>
    <mergeCell ref="A78:F78"/>
    <mergeCell ref="G78:H78"/>
    <mergeCell ref="L78:M78"/>
    <mergeCell ref="G62:H62"/>
    <mergeCell ref="G76:H76"/>
    <mergeCell ref="A62:F62"/>
    <mergeCell ref="A79:F79"/>
    <mergeCell ref="G79:H79"/>
    <mergeCell ref="L79:M79"/>
    <mergeCell ref="A63:E63"/>
    <mergeCell ref="A64:E64"/>
    <mergeCell ref="A68:K68"/>
    <mergeCell ref="A70:K70"/>
    <mergeCell ref="A72:K72"/>
    <mergeCell ref="A76:F76"/>
    <mergeCell ref="L13:M13"/>
    <mergeCell ref="A15:F15"/>
    <mergeCell ref="G15:H15"/>
    <mergeCell ref="L15:M15"/>
    <mergeCell ref="A16:F16"/>
    <mergeCell ref="G16:H16"/>
    <mergeCell ref="L16:M16"/>
    <mergeCell ref="A61:F61"/>
    <mergeCell ref="G61:H61"/>
    <mergeCell ref="L61:M61"/>
    <mergeCell ref="A38:K38"/>
    <mergeCell ref="A59:F59"/>
    <mergeCell ref="G59:H59"/>
    <mergeCell ref="L59:M59"/>
    <mergeCell ref="A41:K41"/>
    <mergeCell ref="A53:K53"/>
    <mergeCell ref="L111:M111"/>
    <mergeCell ref="A96:E96"/>
    <mergeCell ref="A100:K100"/>
    <mergeCell ref="A102:K102"/>
    <mergeCell ref="A104:K104"/>
    <mergeCell ref="A108:F108"/>
    <mergeCell ref="G108:H108"/>
    <mergeCell ref="L137:M137"/>
    <mergeCell ref="L108:M108"/>
    <mergeCell ref="A110:F110"/>
    <mergeCell ref="G110:H110"/>
    <mergeCell ref="L110:M110"/>
    <mergeCell ref="A111:F111"/>
    <mergeCell ref="L139:M139"/>
    <mergeCell ref="A140:F140"/>
    <mergeCell ref="G140:H140"/>
    <mergeCell ref="L140:M140"/>
    <mergeCell ref="A112:E112"/>
    <mergeCell ref="A116:K116"/>
    <mergeCell ref="A137:F137"/>
    <mergeCell ref="G137:H137"/>
    <mergeCell ref="A124:K124"/>
    <mergeCell ref="A126:K126"/>
    <mergeCell ref="A128:K128"/>
    <mergeCell ref="L153:M153"/>
    <mergeCell ref="A155:F155"/>
    <mergeCell ref="G155:H155"/>
    <mergeCell ref="L155:M155"/>
    <mergeCell ref="A156:F156"/>
    <mergeCell ref="G156:H156"/>
    <mergeCell ref="L156:M156"/>
    <mergeCell ref="A141:E141"/>
    <mergeCell ref="A145:K145"/>
    <mergeCell ref="A147:K147"/>
    <mergeCell ref="A149:K149"/>
    <mergeCell ref="A153:F153"/>
    <mergeCell ref="G153:H153"/>
    <mergeCell ref="L176:M176"/>
    <mergeCell ref="A177:F177"/>
    <mergeCell ref="G177:H177"/>
    <mergeCell ref="L177:M177"/>
    <mergeCell ref="A157:E157"/>
    <mergeCell ref="A161:K161"/>
    <mergeCell ref="A174:F174"/>
    <mergeCell ref="G174:H174"/>
    <mergeCell ref="A170:K170"/>
    <mergeCell ref="A164:K164"/>
    <mergeCell ref="A166:K166"/>
    <mergeCell ref="L174:M174"/>
    <mergeCell ref="A176:F176"/>
    <mergeCell ref="G176:H176"/>
    <mergeCell ref="L272:M272"/>
    <mergeCell ref="A274:F274"/>
    <mergeCell ref="G274:H274"/>
    <mergeCell ref="L274:M274"/>
    <mergeCell ref="A275:F275"/>
    <mergeCell ref="G275:H275"/>
    <mergeCell ref="L275:M275"/>
    <mergeCell ref="A218:K218"/>
    <mergeCell ref="A272:F272"/>
    <mergeCell ref="G272:H272"/>
    <mergeCell ref="A255:K255"/>
    <mergeCell ref="A259:K259"/>
    <mergeCell ref="L321:M321"/>
    <mergeCell ref="A276:E276"/>
    <mergeCell ref="A280:K280"/>
    <mergeCell ref="A288:K288"/>
    <mergeCell ref="A294:K294"/>
    <mergeCell ref="A298:K298"/>
    <mergeCell ref="A301:K301"/>
    <mergeCell ref="A310:K310"/>
    <mergeCell ref="A315:K315"/>
    <mergeCell ref="G321:H321"/>
    <mergeCell ref="A306:K306"/>
    <mergeCell ref="A321:F321"/>
    <mergeCell ref="L323:M323"/>
    <mergeCell ref="A324:F324"/>
    <mergeCell ref="G324:H324"/>
    <mergeCell ref="L324:M324"/>
    <mergeCell ref="A343:E343"/>
    <mergeCell ref="A347:K347"/>
    <mergeCell ref="A353:K353"/>
    <mergeCell ref="L339:M339"/>
    <mergeCell ref="A341:F341"/>
    <mergeCell ref="G341:H341"/>
    <mergeCell ref="L341:M341"/>
    <mergeCell ref="A342:F342"/>
    <mergeCell ref="G342:H342"/>
    <mergeCell ref="L342:M342"/>
    <mergeCell ref="G339:H339"/>
    <mergeCell ref="A339:F339"/>
    <mergeCell ref="A323:F323"/>
    <mergeCell ref="G323:H323"/>
    <mergeCell ref="A331:K331"/>
    <mergeCell ref="A333:K333"/>
    <mergeCell ref="A325:E325"/>
    <mergeCell ref="A329:K329"/>
    <mergeCell ref="L426:M426"/>
    <mergeCell ref="A413:K413"/>
    <mergeCell ref="A423:F423"/>
    <mergeCell ref="G423:H423"/>
    <mergeCell ref="L423:M423"/>
    <mergeCell ref="A425:F425"/>
    <mergeCell ref="G425:H425"/>
    <mergeCell ref="L425:M425"/>
    <mergeCell ref="A416:K416"/>
    <mergeCell ref="L555:M555"/>
    <mergeCell ref="L465:M465"/>
    <mergeCell ref="L467:M467"/>
    <mergeCell ref="A556:E556"/>
    <mergeCell ref="A560:K560"/>
    <mergeCell ref="A540:K540"/>
    <mergeCell ref="A562:K562"/>
    <mergeCell ref="A552:F552"/>
    <mergeCell ref="G552:H552"/>
    <mergeCell ref="L552:M552"/>
    <mergeCell ref="A554:F554"/>
    <mergeCell ref="G554:H554"/>
    <mergeCell ref="L554:M554"/>
    <mergeCell ref="A467:F467"/>
    <mergeCell ref="G467:H467"/>
    <mergeCell ref="A555:F555"/>
    <mergeCell ref="G555:H555"/>
    <mergeCell ref="A514:K514"/>
    <mergeCell ref="A538:K538"/>
    <mergeCell ref="G465:H465"/>
    <mergeCell ref="A493:K493"/>
    <mergeCell ref="A497:K497"/>
    <mergeCell ref="A502:K502"/>
    <mergeCell ref="A571:F571"/>
    <mergeCell ref="G571:H571"/>
    <mergeCell ref="L571:M571"/>
    <mergeCell ref="A572:E572"/>
    <mergeCell ref="A576:K576"/>
    <mergeCell ref="A564:K564"/>
    <mergeCell ref="A568:F568"/>
    <mergeCell ref="G568:H568"/>
    <mergeCell ref="L568:M568"/>
    <mergeCell ref="A570:F570"/>
    <mergeCell ref="G570:H570"/>
    <mergeCell ref="L570:M570"/>
    <mergeCell ref="A624:K624"/>
    <mergeCell ref="A587:F587"/>
    <mergeCell ref="G587:H587"/>
    <mergeCell ref="L587:M587"/>
    <mergeCell ref="A588:E588"/>
    <mergeCell ref="A592:K592"/>
    <mergeCell ref="A605:K605"/>
    <mergeCell ref="A614:K614"/>
    <mergeCell ref="A599:K599"/>
    <mergeCell ref="L682:M682"/>
    <mergeCell ref="A683:E683"/>
    <mergeCell ref="A687:K687"/>
    <mergeCell ref="A679:F679"/>
    <mergeCell ref="G679:H679"/>
    <mergeCell ref="L679:M679"/>
    <mergeCell ref="A681:F681"/>
    <mergeCell ref="G681:H681"/>
    <mergeCell ref="L681:M681"/>
    <mergeCell ref="A682:F682"/>
    <mergeCell ref="G682:H682"/>
    <mergeCell ref="L757:M757"/>
    <mergeCell ref="A759:F759"/>
    <mergeCell ref="G759:H759"/>
    <mergeCell ref="L759:M759"/>
    <mergeCell ref="A700:K700"/>
    <mergeCell ref="A712:K712"/>
    <mergeCell ref="A720:K720"/>
    <mergeCell ref="A723:K723"/>
    <mergeCell ref="A734:K734"/>
    <mergeCell ref="A757:F757"/>
    <mergeCell ref="G757:H757"/>
    <mergeCell ref="A738:K738"/>
    <mergeCell ref="A745:K745"/>
    <mergeCell ref="L760:M760"/>
    <mergeCell ref="A761:E761"/>
    <mergeCell ref="A765:K765"/>
    <mergeCell ref="A768:K768"/>
    <mergeCell ref="A778:K778"/>
    <mergeCell ref="A795:E795"/>
    <mergeCell ref="A799:K799"/>
    <mergeCell ref="A806:K806"/>
    <mergeCell ref="A810:K810"/>
    <mergeCell ref="L791:M791"/>
    <mergeCell ref="A793:F793"/>
    <mergeCell ref="G793:H793"/>
    <mergeCell ref="L793:M793"/>
    <mergeCell ref="A794:F794"/>
    <mergeCell ref="G794:H794"/>
    <mergeCell ref="L794:M794"/>
    <mergeCell ref="A784:K784"/>
    <mergeCell ref="A771:K771"/>
    <mergeCell ref="A791:F791"/>
    <mergeCell ref="G791:H791"/>
    <mergeCell ref="A760:F760"/>
    <mergeCell ref="G760:H760"/>
    <mergeCell ref="L842:M842"/>
    <mergeCell ref="A844:F844"/>
    <mergeCell ref="G844:H844"/>
    <mergeCell ref="L844:M844"/>
    <mergeCell ref="A845:F845"/>
    <mergeCell ref="G845:H845"/>
    <mergeCell ref="L845:M845"/>
    <mergeCell ref="A842:F842"/>
    <mergeCell ref="G842:H842"/>
    <mergeCell ref="L865:M865"/>
    <mergeCell ref="A866:E866"/>
    <mergeCell ref="A870:K870"/>
    <mergeCell ref="A862:F862"/>
    <mergeCell ref="G862:H862"/>
    <mergeCell ref="L862:M862"/>
    <mergeCell ref="A864:F864"/>
    <mergeCell ref="G864:H864"/>
    <mergeCell ref="L864:M864"/>
    <mergeCell ref="A865:F865"/>
    <mergeCell ref="G865:H865"/>
    <mergeCell ref="L964:M964"/>
    <mergeCell ref="A966:F966"/>
    <mergeCell ref="G966:H966"/>
    <mergeCell ref="L966:M966"/>
    <mergeCell ref="A894:K894"/>
    <mergeCell ref="A907:K907"/>
    <mergeCell ref="A910:K910"/>
    <mergeCell ref="A917:K917"/>
    <mergeCell ref="A925:K925"/>
    <mergeCell ref="A936:K936"/>
    <mergeCell ref="A942:K942"/>
    <mergeCell ref="A947:K947"/>
    <mergeCell ref="A964:F964"/>
    <mergeCell ref="G964:H964"/>
    <mergeCell ref="A952:K952"/>
    <mergeCell ref="L967:M967"/>
    <mergeCell ref="A969:E969"/>
    <mergeCell ref="A986:K986"/>
    <mergeCell ref="A1014:K1014"/>
    <mergeCell ref="A1003:F1003"/>
    <mergeCell ref="G1003:H1003"/>
    <mergeCell ref="L1003:M1003"/>
    <mergeCell ref="A1005:F1005"/>
    <mergeCell ref="G1005:H1005"/>
    <mergeCell ref="L1005:M1005"/>
    <mergeCell ref="A1006:F1006"/>
    <mergeCell ref="A990:K990"/>
    <mergeCell ref="L1006:M1006"/>
    <mergeCell ref="A996:K996"/>
    <mergeCell ref="A973:K973"/>
    <mergeCell ref="A967:F967"/>
    <mergeCell ref="G967:H967"/>
    <mergeCell ref="A998:K998"/>
    <mergeCell ref="A976:K976"/>
    <mergeCell ref="L1032:M1032"/>
    <mergeCell ref="A1034:F1034"/>
    <mergeCell ref="G1034:H1034"/>
    <mergeCell ref="L1034:M1034"/>
    <mergeCell ref="A1134:F1134"/>
    <mergeCell ref="G1134:H1134"/>
    <mergeCell ref="L1134:M1134"/>
    <mergeCell ref="A1035:F1035"/>
    <mergeCell ref="G1035:H1035"/>
    <mergeCell ref="L1035:M1035"/>
    <mergeCell ref="A1037:E1037"/>
    <mergeCell ref="A1041:K1041"/>
    <mergeCell ref="A1090:K1090"/>
    <mergeCell ref="A1106:K1106"/>
    <mergeCell ref="G1032:H1032"/>
    <mergeCell ref="A1120:K1120"/>
    <mergeCell ref="A1056:K1056"/>
    <mergeCell ref="A1065:K1065"/>
    <mergeCell ref="A1079:K1079"/>
    <mergeCell ref="A1186:K1186"/>
    <mergeCell ref="A1163:K1163"/>
    <mergeCell ref="A1137:F1137"/>
    <mergeCell ref="G1137:H1137"/>
    <mergeCell ref="L1137:M1137"/>
    <mergeCell ref="A1140:E1140"/>
    <mergeCell ref="L1136:M1136"/>
    <mergeCell ref="L1225:M1225"/>
    <mergeCell ref="A1210:K1210"/>
    <mergeCell ref="A1208:K1208"/>
    <mergeCell ref="L1222:M1222"/>
    <mergeCell ref="A1224:F1224"/>
    <mergeCell ref="L1224:M1224"/>
    <mergeCell ref="L1414:M1414"/>
    <mergeCell ref="A1416:F1416"/>
    <mergeCell ref="G1416:H1416"/>
    <mergeCell ref="L1416:M1416"/>
    <mergeCell ref="L1417:M1417"/>
    <mergeCell ref="L1496:M1496"/>
    <mergeCell ref="G1417:H1417"/>
    <mergeCell ref="A1321:F1321"/>
    <mergeCell ref="G1321:H1321"/>
    <mergeCell ref="L1321:M1321"/>
    <mergeCell ref="A1366:K1366"/>
    <mergeCell ref="L1493:M1493"/>
    <mergeCell ref="A1495:F1495"/>
    <mergeCell ref="G1495:H1495"/>
    <mergeCell ref="L1495:M1495"/>
    <mergeCell ref="A1396:K1396"/>
    <mergeCell ref="A1440:K1440"/>
    <mergeCell ref="A1417:F1417"/>
    <mergeCell ref="A1391:K1391"/>
    <mergeCell ref="A1336:K1336"/>
    <mergeCell ref="A1350:K1350"/>
    <mergeCell ref="G1493:H1493"/>
    <mergeCell ref="A1322:F1322"/>
    <mergeCell ref="G1322:H1322"/>
    <mergeCell ref="L1791:M1791"/>
    <mergeCell ref="L1792:M1792"/>
    <mergeCell ref="L1793:M1793"/>
    <mergeCell ref="A1831:K1831"/>
    <mergeCell ref="A1885:K1885"/>
    <mergeCell ref="L1676:M1676"/>
    <mergeCell ref="L1743:M1743"/>
    <mergeCell ref="G1746:H1746"/>
    <mergeCell ref="A1682:E1682"/>
    <mergeCell ref="A1686:K1686"/>
    <mergeCell ref="A1678:F1678"/>
    <mergeCell ref="G1678:H1678"/>
    <mergeCell ref="A1694:K1694"/>
    <mergeCell ref="A1702:K1702"/>
    <mergeCell ref="L1746:M1746"/>
    <mergeCell ref="L1678:M1678"/>
    <mergeCell ref="G1679:H1679"/>
    <mergeCell ref="A1731:K1731"/>
    <mergeCell ref="A1824:K1824"/>
    <mergeCell ref="A1780:K1780"/>
    <mergeCell ref="A1794:E1794"/>
    <mergeCell ref="A1798:K1798"/>
    <mergeCell ref="A1806:K1806"/>
    <mergeCell ref="A1748:E1748"/>
    <mergeCell ref="L2516:M2516"/>
    <mergeCell ref="A2516:F2516"/>
    <mergeCell ref="G2516:H2516"/>
    <mergeCell ref="A1926:K1926"/>
    <mergeCell ref="A1930:K1930"/>
    <mergeCell ref="A1933:K1933"/>
    <mergeCell ref="A1917:K1917"/>
    <mergeCell ref="A1792:F1792"/>
    <mergeCell ref="G1792:H1792"/>
    <mergeCell ref="A1793:F1793"/>
    <mergeCell ref="G1793:H1793"/>
    <mergeCell ref="A1838:K1838"/>
    <mergeCell ref="A1842:K1842"/>
    <mergeCell ref="A1888:K1888"/>
    <mergeCell ref="A1852:E1852"/>
    <mergeCell ref="L1899:M1899"/>
    <mergeCell ref="L1897:M1897"/>
    <mergeCell ref="L2513:M2513"/>
    <mergeCell ref="A2476:K2476"/>
    <mergeCell ref="A1880:K1880"/>
    <mergeCell ref="A2346:K2346"/>
    <mergeCell ref="A2441:K2441"/>
    <mergeCell ref="A2443:K2443"/>
    <mergeCell ref="A2040:K2040"/>
    <mergeCell ref="A2531:K2531"/>
    <mergeCell ref="A2533:K2533"/>
    <mergeCell ref="L2542:M2542"/>
    <mergeCell ref="L2544:M2544"/>
    <mergeCell ref="A2544:F2544"/>
    <mergeCell ref="G2544:H2544"/>
    <mergeCell ref="A2535:K2535"/>
    <mergeCell ref="A2537:K2537"/>
    <mergeCell ref="A2542:F2542"/>
    <mergeCell ref="G2542:H2542"/>
    <mergeCell ref="L2590:M2590"/>
    <mergeCell ref="L2571:M2571"/>
    <mergeCell ref="A2572:F2572"/>
    <mergeCell ref="G2572:H2572"/>
    <mergeCell ref="A2592:F2592"/>
    <mergeCell ref="G2592:H2592"/>
    <mergeCell ref="L2592:M2592"/>
    <mergeCell ref="A2590:F2590"/>
    <mergeCell ref="G2590:H2590"/>
    <mergeCell ref="L2572:M2572"/>
    <mergeCell ref="A1665:K1665"/>
    <mergeCell ref="A1653:F1653"/>
    <mergeCell ref="A1643:K1643"/>
    <mergeCell ref="A1514:K1514"/>
    <mergeCell ref="A1503:K1503"/>
    <mergeCell ref="A1496:F1496"/>
    <mergeCell ref="G1496:H1496"/>
    <mergeCell ref="A1587:F1587"/>
    <mergeCell ref="G1587:H1587"/>
    <mergeCell ref="A1577:K1577"/>
    <mergeCell ref="G1653:H1653"/>
    <mergeCell ref="L1679:M1679"/>
    <mergeCell ref="A1728:K1728"/>
    <mergeCell ref="A1679:F1679"/>
    <mergeCell ref="A1718:K1718"/>
    <mergeCell ref="L1587:M1587"/>
    <mergeCell ref="A1589:F1589"/>
    <mergeCell ref="G1589:H1589"/>
    <mergeCell ref="L1589:M1589"/>
    <mergeCell ref="A1605:F1605"/>
    <mergeCell ref="G1605:H1605"/>
    <mergeCell ref="L1656:M1656"/>
    <mergeCell ref="A1659:E1659"/>
    <mergeCell ref="L1653:M1653"/>
    <mergeCell ref="L1655:M1655"/>
    <mergeCell ref="L1590:M1590"/>
    <mergeCell ref="A1592:E1592"/>
    <mergeCell ref="A1596:K1596"/>
    <mergeCell ref="A1598:K1598"/>
    <mergeCell ref="A1607:E1607"/>
    <mergeCell ref="A1611:K1611"/>
    <mergeCell ref="A1616:K1616"/>
    <mergeCell ref="A1656:F1656"/>
    <mergeCell ref="L1602:M1602"/>
    <mergeCell ref="L1604:M1604"/>
    <mergeCell ref="A626:K626"/>
    <mergeCell ref="A1222:F1222"/>
    <mergeCell ref="G1222:H1222"/>
    <mergeCell ref="A1180:K1180"/>
    <mergeCell ref="A1420:E1420"/>
    <mergeCell ref="A1424:K1424"/>
    <mergeCell ref="A1437:K1437"/>
    <mergeCell ref="A1449:K1449"/>
    <mergeCell ref="A884:K884"/>
    <mergeCell ref="A666:K666"/>
    <mergeCell ref="A816:K816"/>
    <mergeCell ref="A821:K821"/>
    <mergeCell ref="A812:K812"/>
    <mergeCell ref="A814:K814"/>
    <mergeCell ref="A634:K634"/>
    <mergeCell ref="A1144:K1144"/>
    <mergeCell ref="A1136:F1136"/>
    <mergeCell ref="A1010:E1010"/>
    <mergeCell ref="A1225:F1225"/>
    <mergeCell ref="G1225:H1225"/>
    <mergeCell ref="A1205:K1205"/>
    <mergeCell ref="A1114:K1114"/>
    <mergeCell ref="A1157:K1157"/>
    <mergeCell ref="A1193:K1193"/>
    <mergeCell ref="A580:K580"/>
    <mergeCell ref="A1306:K1306"/>
    <mergeCell ref="A1248:K1248"/>
    <mergeCell ref="A1286:K1286"/>
    <mergeCell ref="G1656:H1656"/>
    <mergeCell ref="A1618:K1618"/>
    <mergeCell ref="A1628:K1628"/>
    <mergeCell ref="A1632:K1632"/>
    <mergeCell ref="A1638:K1638"/>
    <mergeCell ref="A1590:F1590"/>
    <mergeCell ref="G1590:H1590"/>
    <mergeCell ref="A1198:K1198"/>
    <mergeCell ref="G1006:H1006"/>
    <mergeCell ref="A1023:K1023"/>
    <mergeCell ref="A1253:K1253"/>
    <mergeCell ref="A1256:K1256"/>
    <mergeCell ref="A1266:K1266"/>
    <mergeCell ref="A1274:K1274"/>
    <mergeCell ref="G1136:H1136"/>
    <mergeCell ref="A1077:K1077"/>
    <mergeCell ref="A1099:K1099"/>
    <mergeCell ref="G1224:H1224"/>
    <mergeCell ref="A1025:K1025"/>
    <mergeCell ref="A1228:E1228"/>
    <mergeCell ref="L1605:M1605"/>
    <mergeCell ref="A1655:F1655"/>
    <mergeCell ref="A1602:F1602"/>
    <mergeCell ref="G1602:H1602"/>
    <mergeCell ref="A1604:F1604"/>
    <mergeCell ref="G1604:H1604"/>
    <mergeCell ref="A1558:K1558"/>
    <mergeCell ref="A1293:K1293"/>
    <mergeCell ref="A1384:K1384"/>
    <mergeCell ref="A1536:K1536"/>
    <mergeCell ref="A1539:K1539"/>
    <mergeCell ref="A1467:K1467"/>
    <mergeCell ref="A1414:F1414"/>
    <mergeCell ref="A1551:K1551"/>
    <mergeCell ref="A1523:K1523"/>
    <mergeCell ref="A1308:K1308"/>
    <mergeCell ref="A1299:K1299"/>
    <mergeCell ref="A1377:K1377"/>
    <mergeCell ref="G1319:H1319"/>
    <mergeCell ref="G1414:H1414"/>
    <mergeCell ref="A1362:K1362"/>
    <mergeCell ref="A1462:K1462"/>
    <mergeCell ref="A1319:F1319"/>
    <mergeCell ref="A1488:K1488"/>
    <mergeCell ref="A824:K824"/>
    <mergeCell ref="A939:K939"/>
    <mergeCell ref="A1032:F1032"/>
    <mergeCell ref="A655:K655"/>
    <mergeCell ref="A828:K828"/>
    <mergeCell ref="A831:K831"/>
    <mergeCell ref="A846:E846"/>
    <mergeCell ref="A855:K855"/>
    <mergeCell ref="A670:K670"/>
    <mergeCell ref="A834:K834"/>
    <mergeCell ref="A692:K692"/>
    <mergeCell ref="A850:K850"/>
    <mergeCell ref="A1018:K1018"/>
    <mergeCell ref="A1016:K1016"/>
    <mergeCell ref="A993:K993"/>
    <mergeCell ref="A2614:E2614"/>
    <mergeCell ref="A2618:K2618"/>
    <mergeCell ref="A2630:K2630"/>
    <mergeCell ref="A2637:K2637"/>
    <mergeCell ref="A2642:K2642"/>
    <mergeCell ref="A2646:K2646"/>
    <mergeCell ref="A2650:K2650"/>
    <mergeCell ref="A2655:K2655"/>
    <mergeCell ref="G1676:H1676"/>
    <mergeCell ref="A2569:F2569"/>
    <mergeCell ref="G2569:H2569"/>
    <mergeCell ref="A2500:K2500"/>
    <mergeCell ref="G1743:H1743"/>
    <mergeCell ref="A1743:F1743"/>
    <mergeCell ref="A1716:K1716"/>
    <mergeCell ref="A1710:K1710"/>
    <mergeCell ref="A1720:K1720"/>
    <mergeCell ref="A1746:F1746"/>
    <mergeCell ref="A2580:K2580"/>
    <mergeCell ref="A2578:K2578"/>
    <mergeCell ref="A2063:K2063"/>
    <mergeCell ref="A2067:K2067"/>
    <mergeCell ref="A2527:K2527"/>
    <mergeCell ref="A2529:K2529"/>
    <mergeCell ref="A2663:K2663"/>
    <mergeCell ref="A2667:K2667"/>
    <mergeCell ref="A2670:K2670"/>
    <mergeCell ref="A2683:F2683"/>
    <mergeCell ref="G2683:H2683"/>
    <mergeCell ref="L2683:M2683"/>
    <mergeCell ref="A2685:F2685"/>
    <mergeCell ref="G2685:H2685"/>
    <mergeCell ref="L2685:M2685"/>
    <mergeCell ref="A2686:F2686"/>
    <mergeCell ref="G2686:H2686"/>
    <mergeCell ref="L2686:M2686"/>
    <mergeCell ref="A2688:E2688"/>
    <mergeCell ref="A2692:K2692"/>
    <mergeCell ref="A2712:K2712"/>
    <mergeCell ref="A2704:K2704"/>
    <mergeCell ref="A2754:F2754"/>
    <mergeCell ref="G2754:H2754"/>
    <mergeCell ref="L2754:M2754"/>
    <mergeCell ref="A2755:F2755"/>
    <mergeCell ref="G2755:H2755"/>
    <mergeCell ref="L2755:M2755"/>
    <mergeCell ref="A2726:K2726"/>
    <mergeCell ref="A2728:K2728"/>
    <mergeCell ref="A2730:K2730"/>
    <mergeCell ref="A2734:K2734"/>
    <mergeCell ref="A2740:K2740"/>
    <mergeCell ref="A2742:K2742"/>
    <mergeCell ref="A2752:F2752"/>
    <mergeCell ref="G2752:H2752"/>
    <mergeCell ref="L2752:M2752"/>
  </mergeCells>
  <pageMargins left="0.55000000000000004" right="0.17" top="0.17" bottom="0.17" header="1.2" footer="0.17"/>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108"/>
  <sheetViews>
    <sheetView zoomScale="86" zoomScaleNormal="86" workbookViewId="0">
      <selection activeCell="D38" sqref="D38"/>
    </sheetView>
  </sheetViews>
  <sheetFormatPr baseColWidth="10" defaultRowHeight="16.5" x14ac:dyDescent="0.25"/>
  <cols>
    <col min="1" max="1" width="2.42578125" style="36" customWidth="1"/>
    <col min="2" max="2" width="9.140625" style="65" customWidth="1"/>
    <col min="3" max="3" width="18.7109375" style="65" customWidth="1"/>
    <col min="4" max="4" width="12.42578125" style="436" customWidth="1"/>
    <col min="5" max="5" width="9.42578125" style="436" customWidth="1"/>
    <col min="6" max="6" width="12.28515625" style="42" bestFit="1" customWidth="1"/>
    <col min="7" max="7" width="12" style="42" bestFit="1" customWidth="1"/>
    <col min="8" max="8" width="12.28515625" style="42" bestFit="1" customWidth="1"/>
    <col min="9" max="9" width="13.42578125" style="42" customWidth="1"/>
    <col min="10" max="11" width="12" style="42" bestFit="1" customWidth="1"/>
    <col min="12" max="12" width="12.5703125" style="42" customWidth="1"/>
    <col min="13" max="13" width="12.28515625" style="42" customWidth="1"/>
    <col min="14" max="14" width="12.42578125" style="42" bestFit="1" customWidth="1"/>
    <col min="15" max="15" width="11.7109375" style="42" bestFit="1" customWidth="1"/>
    <col min="16" max="16" width="12" style="64" bestFit="1" customWidth="1"/>
    <col min="17" max="17" width="8" style="48" customWidth="1"/>
    <col min="18" max="18" width="12.42578125" style="36" customWidth="1"/>
    <col min="19" max="19" width="36" style="36" customWidth="1"/>
    <col min="20" max="16384" width="11.42578125" style="36"/>
  </cols>
  <sheetData>
    <row r="2" spans="1:257" ht="18" x14ac:dyDescent="0.25">
      <c r="B2" s="594" t="s">
        <v>54</v>
      </c>
      <c r="C2" s="594"/>
      <c r="D2" s="594"/>
      <c r="E2" s="594"/>
      <c r="F2" s="594"/>
      <c r="G2" s="594"/>
      <c r="H2" s="594"/>
      <c r="I2" s="594"/>
      <c r="J2" s="594"/>
      <c r="K2" s="594"/>
      <c r="L2" s="594"/>
      <c r="M2" s="594"/>
      <c r="N2" s="594"/>
      <c r="O2" s="594"/>
      <c r="P2" s="594"/>
      <c r="Q2" s="34"/>
      <c r="R2" s="35"/>
      <c r="S2" s="35"/>
      <c r="T2" s="35"/>
    </row>
    <row r="3" spans="1:257" ht="18" x14ac:dyDescent="0.25">
      <c r="B3" s="595" t="s">
        <v>1118</v>
      </c>
      <c r="C3" s="595"/>
      <c r="D3" s="595"/>
      <c r="E3" s="595"/>
      <c r="F3" s="595"/>
      <c r="G3" s="595"/>
      <c r="H3" s="595"/>
      <c r="I3" s="595"/>
      <c r="J3" s="595"/>
      <c r="K3" s="595"/>
      <c r="L3" s="595"/>
      <c r="M3" s="595"/>
      <c r="N3" s="595"/>
      <c r="O3" s="595"/>
      <c r="P3" s="595"/>
      <c r="Q3" s="37"/>
      <c r="R3" s="38"/>
      <c r="S3" s="38"/>
      <c r="T3" s="38"/>
    </row>
    <row r="4" spans="1:257" ht="18" x14ac:dyDescent="0.25">
      <c r="B4" s="595" t="s">
        <v>55</v>
      </c>
      <c r="C4" s="595"/>
      <c r="D4" s="595"/>
      <c r="E4" s="595"/>
      <c r="F4" s="595"/>
      <c r="G4" s="595"/>
      <c r="H4" s="595"/>
      <c r="I4" s="595"/>
      <c r="J4" s="595"/>
      <c r="K4" s="595"/>
      <c r="L4" s="595"/>
      <c r="M4" s="595"/>
      <c r="N4" s="595"/>
      <c r="O4" s="595"/>
      <c r="P4" s="595"/>
      <c r="Q4" s="37"/>
      <c r="R4" s="38"/>
      <c r="S4" s="38"/>
      <c r="T4" s="38"/>
    </row>
    <row r="5" spans="1:257" ht="18" x14ac:dyDescent="0.25">
      <c r="B5" s="34"/>
      <c r="C5" s="34"/>
      <c r="D5" s="411"/>
      <c r="E5" s="411"/>
      <c r="F5" s="411"/>
      <c r="G5" s="411"/>
      <c r="H5" s="411"/>
      <c r="I5" s="411"/>
      <c r="J5" s="411"/>
      <c r="K5" s="411"/>
      <c r="L5" s="411"/>
      <c r="M5" s="411"/>
      <c r="N5" s="34"/>
      <c r="O5" s="34"/>
      <c r="P5" s="38"/>
      <c r="Q5" s="37"/>
      <c r="R5" s="38"/>
      <c r="S5" s="38"/>
      <c r="T5" s="38"/>
    </row>
    <row r="6" spans="1:257" ht="15.75" x14ac:dyDescent="0.25">
      <c r="B6" s="39" t="s">
        <v>148</v>
      </c>
      <c r="C6" s="40"/>
      <c r="D6" s="39"/>
      <c r="E6" s="40"/>
      <c r="F6" s="40"/>
      <c r="G6" s="40"/>
      <c r="H6" s="39"/>
      <c r="I6" s="39"/>
      <c r="J6" s="39"/>
      <c r="K6" s="39"/>
      <c r="L6" s="37"/>
      <c r="M6" s="39"/>
      <c r="N6" s="39"/>
      <c r="O6" s="39"/>
      <c r="P6" s="38"/>
      <c r="Q6" s="37"/>
      <c r="R6" s="39"/>
      <c r="S6" s="39"/>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row>
    <row r="7" spans="1:257" x14ac:dyDescent="0.25">
      <c r="B7" s="41"/>
      <c r="C7" s="41"/>
      <c r="D7" s="432"/>
      <c r="E7" s="432"/>
      <c r="F7" s="432"/>
      <c r="I7" s="43"/>
      <c r="J7" s="43"/>
      <c r="K7" s="43"/>
      <c r="L7" s="43"/>
      <c r="M7" s="43"/>
      <c r="N7" s="43"/>
      <c r="O7" s="43"/>
      <c r="P7" s="44"/>
      <c r="Q7" s="43"/>
      <c r="R7" s="44"/>
      <c r="S7" s="45"/>
    </row>
    <row r="8" spans="1:257" ht="15.75" thickBot="1" x14ac:dyDescent="0.3">
      <c r="B8" s="46" t="s">
        <v>15</v>
      </c>
      <c r="C8" s="47" t="s">
        <v>16</v>
      </c>
      <c r="D8" s="47" t="s">
        <v>21</v>
      </c>
      <c r="E8" s="47" t="s">
        <v>59</v>
      </c>
      <c r="F8" s="47" t="s">
        <v>60</v>
      </c>
      <c r="G8" s="47" t="s">
        <v>26</v>
      </c>
      <c r="H8" s="47" t="s">
        <v>27</v>
      </c>
      <c r="I8" s="47" t="s">
        <v>28</v>
      </c>
      <c r="J8" s="47" t="s">
        <v>29</v>
      </c>
      <c r="K8" s="47" t="s">
        <v>30</v>
      </c>
      <c r="L8" s="47" t="s">
        <v>31</v>
      </c>
      <c r="M8" s="47" t="s">
        <v>32</v>
      </c>
      <c r="N8" s="47" t="s">
        <v>33</v>
      </c>
      <c r="O8" s="46" t="s">
        <v>61</v>
      </c>
      <c r="P8" s="46" t="s">
        <v>149</v>
      </c>
    </row>
    <row r="9" spans="1:257" ht="12.75" x14ac:dyDescent="0.25">
      <c r="A9" s="36">
        <v>1</v>
      </c>
      <c r="B9" s="49" t="s">
        <v>150</v>
      </c>
      <c r="C9" s="50" t="s">
        <v>151</v>
      </c>
      <c r="D9" s="51"/>
      <c r="E9" s="51"/>
      <c r="F9" s="51"/>
      <c r="G9" s="51"/>
      <c r="H9" s="51"/>
      <c r="I9" s="51"/>
      <c r="J9" s="51"/>
      <c r="K9" s="51"/>
      <c r="L9" s="51"/>
      <c r="M9" s="51"/>
      <c r="N9" s="51"/>
      <c r="O9" s="51"/>
      <c r="P9" s="52">
        <f t="shared" ref="P9:P72" si="0">SUM(D9:O9)</f>
        <v>0</v>
      </c>
    </row>
    <row r="10" spans="1:257" ht="12.75" x14ac:dyDescent="0.25">
      <c r="A10" s="36">
        <f t="shared" ref="A10:A16" si="1">A9+1</f>
        <v>2</v>
      </c>
      <c r="B10" s="53" t="s">
        <v>128</v>
      </c>
      <c r="C10" s="50" t="s">
        <v>229</v>
      </c>
      <c r="D10" s="51"/>
      <c r="E10" s="51"/>
      <c r="F10" s="51"/>
      <c r="G10" s="51"/>
      <c r="H10" s="51"/>
      <c r="I10" s="51"/>
      <c r="J10" s="51"/>
      <c r="K10" s="51"/>
      <c r="L10" s="51"/>
      <c r="M10" s="51"/>
      <c r="N10" s="51"/>
      <c r="O10" s="51"/>
      <c r="P10" s="52">
        <f t="shared" si="0"/>
        <v>0</v>
      </c>
    </row>
    <row r="11" spans="1:257" ht="12.75" x14ac:dyDescent="0.25">
      <c r="A11" s="36">
        <f t="shared" si="1"/>
        <v>3</v>
      </c>
      <c r="B11" s="53" t="s">
        <v>152</v>
      </c>
      <c r="C11" s="50" t="s">
        <v>153</v>
      </c>
      <c r="D11" s="51"/>
      <c r="E11" s="51"/>
      <c r="F11" s="51"/>
      <c r="G11" s="51"/>
      <c r="H11" s="51"/>
      <c r="I11" s="51"/>
      <c r="J11" s="51"/>
      <c r="K11" s="51"/>
      <c r="L11" s="51"/>
      <c r="M11" s="51"/>
      <c r="N11" s="51"/>
      <c r="O11" s="51"/>
      <c r="P11" s="52">
        <f t="shared" si="0"/>
        <v>0</v>
      </c>
    </row>
    <row r="12" spans="1:257" ht="12.75" x14ac:dyDescent="0.25">
      <c r="A12" s="36">
        <f t="shared" si="1"/>
        <v>4</v>
      </c>
      <c r="B12" s="53" t="s">
        <v>154</v>
      </c>
      <c r="C12" s="50" t="s">
        <v>151</v>
      </c>
      <c r="D12" s="51"/>
      <c r="E12" s="51"/>
      <c r="F12" s="51"/>
      <c r="G12" s="51"/>
      <c r="H12" s="51"/>
      <c r="I12" s="51"/>
      <c r="J12" s="51"/>
      <c r="K12" s="51"/>
      <c r="L12" s="51"/>
      <c r="M12" s="51"/>
      <c r="N12" s="51"/>
      <c r="O12" s="51"/>
      <c r="P12" s="52">
        <f t="shared" si="0"/>
        <v>0</v>
      </c>
    </row>
    <row r="13" spans="1:257" ht="12.75" x14ac:dyDescent="0.25">
      <c r="A13" s="36">
        <f t="shared" si="1"/>
        <v>5</v>
      </c>
      <c r="B13" s="54" t="s">
        <v>155</v>
      </c>
      <c r="C13" s="50" t="s">
        <v>156</v>
      </c>
      <c r="D13" s="51"/>
      <c r="E13" s="51"/>
      <c r="F13" s="51"/>
      <c r="G13" s="51"/>
      <c r="H13" s="51"/>
      <c r="I13" s="51"/>
      <c r="J13" s="51"/>
      <c r="K13" s="51"/>
      <c r="L13" s="51"/>
      <c r="M13" s="51"/>
      <c r="N13" s="51"/>
      <c r="O13" s="51"/>
      <c r="P13" s="52">
        <f t="shared" si="0"/>
        <v>0</v>
      </c>
    </row>
    <row r="14" spans="1:257" ht="12.75" x14ac:dyDescent="0.25">
      <c r="A14" s="36">
        <f t="shared" si="1"/>
        <v>6</v>
      </c>
      <c r="B14" s="53" t="s">
        <v>157</v>
      </c>
      <c r="C14" s="50" t="s">
        <v>158</v>
      </c>
      <c r="D14" s="51"/>
      <c r="E14" s="51"/>
      <c r="F14" s="51"/>
      <c r="G14" s="51"/>
      <c r="H14" s="51"/>
      <c r="I14" s="51"/>
      <c r="J14" s="51"/>
      <c r="K14" s="51"/>
      <c r="L14" s="51"/>
      <c r="M14" s="51"/>
      <c r="N14" s="51"/>
      <c r="O14" s="51"/>
      <c r="P14" s="52">
        <f t="shared" si="0"/>
        <v>0</v>
      </c>
    </row>
    <row r="15" spans="1:257" ht="12.75" x14ac:dyDescent="0.25">
      <c r="A15" s="36">
        <f t="shared" si="1"/>
        <v>7</v>
      </c>
      <c r="B15" s="53" t="s">
        <v>230</v>
      </c>
      <c r="C15" s="50" t="s">
        <v>159</v>
      </c>
      <c r="D15" s="51"/>
      <c r="E15" s="51"/>
      <c r="F15" s="51">
        <f>' FORTAMUN'!L116</f>
        <v>6612</v>
      </c>
      <c r="G15" s="51"/>
      <c r="H15" s="51"/>
      <c r="I15" s="51"/>
      <c r="J15" s="51"/>
      <c r="K15" s="51"/>
      <c r="L15" s="51"/>
      <c r="M15" s="51"/>
      <c r="N15" s="51"/>
      <c r="O15" s="51"/>
      <c r="P15" s="52">
        <f t="shared" si="0"/>
        <v>6612</v>
      </c>
    </row>
    <row r="16" spans="1:257" ht="12.75" x14ac:dyDescent="0.25">
      <c r="A16" s="36">
        <f t="shared" si="1"/>
        <v>8</v>
      </c>
      <c r="B16" s="53" t="s">
        <v>160</v>
      </c>
      <c r="C16" s="50" t="s">
        <v>158</v>
      </c>
      <c r="D16" s="51"/>
      <c r="E16" s="51"/>
      <c r="F16" s="51"/>
      <c r="G16" s="51"/>
      <c r="H16" s="51"/>
      <c r="I16" s="51"/>
      <c r="J16" s="51"/>
      <c r="K16" s="51"/>
      <c r="L16" s="51"/>
      <c r="M16" s="51"/>
      <c r="N16" s="51"/>
      <c r="O16" s="51"/>
      <c r="P16" s="52">
        <f t="shared" si="0"/>
        <v>0</v>
      </c>
      <c r="Q16" s="36"/>
    </row>
    <row r="17" spans="1:17" ht="12.75" x14ac:dyDescent="0.25">
      <c r="A17" s="36">
        <f>'FR-07 REPO ACUM'!A63+1</f>
        <v>57</v>
      </c>
      <c r="B17" s="53" t="s">
        <v>164</v>
      </c>
      <c r="C17" s="50" t="s">
        <v>165</v>
      </c>
      <c r="D17" s="51"/>
      <c r="E17" s="51"/>
      <c r="F17" s="51"/>
      <c r="G17" s="51"/>
      <c r="H17" s="51"/>
      <c r="I17" s="51"/>
      <c r="J17" s="51"/>
      <c r="K17" s="51"/>
      <c r="L17" s="51"/>
      <c r="M17" s="51"/>
      <c r="N17" s="51"/>
      <c r="O17" s="51"/>
      <c r="P17" s="52">
        <f t="shared" si="0"/>
        <v>0</v>
      </c>
      <c r="Q17" s="36"/>
    </row>
    <row r="18" spans="1:17" ht="12.75" x14ac:dyDescent="0.25">
      <c r="A18" s="36">
        <f>A17+1</f>
        <v>58</v>
      </c>
      <c r="B18" s="53" t="s">
        <v>166</v>
      </c>
      <c r="C18" s="50" t="s">
        <v>167</v>
      </c>
      <c r="D18" s="51"/>
      <c r="E18" s="51"/>
      <c r="F18" s="51">
        <f>' FORTAMUN'!L182</f>
        <v>42797.99</v>
      </c>
      <c r="G18" s="51"/>
      <c r="H18" s="51">
        <f>' FORTAMUN'!L194</f>
        <v>2563.9899999999998</v>
      </c>
      <c r="I18" s="51">
        <f>' FORTAMUN'!L201</f>
        <v>2096.12</v>
      </c>
      <c r="J18" s="51">
        <v>1566</v>
      </c>
      <c r="K18" s="51"/>
      <c r="L18" s="51"/>
      <c r="M18" s="51"/>
      <c r="N18" s="51"/>
      <c r="O18" s="51"/>
      <c r="P18" s="52">
        <f t="shared" si="0"/>
        <v>49024.1</v>
      </c>
      <c r="Q18" s="36"/>
    </row>
    <row r="19" spans="1:17" ht="18" x14ac:dyDescent="0.25">
      <c r="A19" s="36">
        <f t="shared" ref="A19:A64" si="2">A18+1</f>
        <v>59</v>
      </c>
      <c r="B19" s="541" t="s">
        <v>168</v>
      </c>
      <c r="C19" s="50" t="s">
        <v>169</v>
      </c>
      <c r="D19" s="51"/>
      <c r="E19" s="51"/>
      <c r="F19" s="51">
        <f>' FORTAMUN'!L280</f>
        <v>4930</v>
      </c>
      <c r="G19" s="51"/>
      <c r="H19" s="51">
        <f>' FORTAMUN'!L282</f>
        <v>2436</v>
      </c>
      <c r="I19" s="51">
        <f>' FORTAMUN'!L288</f>
        <v>443</v>
      </c>
      <c r="J19" s="51"/>
      <c r="K19" s="51"/>
      <c r="L19" s="51"/>
      <c r="M19" s="51">
        <v>1760</v>
      </c>
      <c r="N19" s="51">
        <v>69.599999999999994</v>
      </c>
      <c r="O19" s="51">
        <v>1539.98</v>
      </c>
      <c r="P19" s="52">
        <f t="shared" si="0"/>
        <v>11178.58</v>
      </c>
      <c r="Q19" s="36"/>
    </row>
    <row r="20" spans="1:17" ht="12.75" x14ac:dyDescent="0.25">
      <c r="A20" s="36">
        <f t="shared" si="2"/>
        <v>60</v>
      </c>
      <c r="B20" s="55" t="s">
        <v>170</v>
      </c>
      <c r="C20" s="50" t="s">
        <v>171</v>
      </c>
      <c r="D20" s="51"/>
      <c r="E20" s="51"/>
      <c r="F20" s="51"/>
      <c r="G20" s="51"/>
      <c r="H20" s="51"/>
      <c r="I20" s="51"/>
      <c r="J20" s="51"/>
      <c r="K20" s="51"/>
      <c r="L20" s="51"/>
      <c r="M20" s="51"/>
      <c r="N20" s="51"/>
      <c r="O20" s="51"/>
      <c r="P20" s="52">
        <f t="shared" si="0"/>
        <v>0</v>
      </c>
      <c r="Q20" s="36"/>
    </row>
    <row r="21" spans="1:17" ht="12.75" x14ac:dyDescent="0.25">
      <c r="A21" s="36">
        <f t="shared" si="2"/>
        <v>61</v>
      </c>
      <c r="B21" s="541" t="s">
        <v>172</v>
      </c>
      <c r="C21" s="50" t="s">
        <v>173</v>
      </c>
      <c r="D21" s="51">
        <f>' FORTAMUN'!L347</f>
        <v>9639.99</v>
      </c>
      <c r="E21" s="51"/>
      <c r="F21" s="51"/>
      <c r="G21" s="51"/>
      <c r="H21" s="51"/>
      <c r="I21" s="51"/>
      <c r="J21" s="51">
        <v>965</v>
      </c>
      <c r="K21" s="51">
        <v>4390</v>
      </c>
      <c r="L21" s="51"/>
      <c r="M21" s="51"/>
      <c r="N21" s="51"/>
      <c r="O21" s="51">
        <v>7888</v>
      </c>
      <c r="P21" s="52">
        <f t="shared" si="0"/>
        <v>22882.989999999998</v>
      </c>
      <c r="Q21" s="36"/>
    </row>
    <row r="22" spans="1:17" ht="18" x14ac:dyDescent="0.25">
      <c r="A22" s="36">
        <f t="shared" si="2"/>
        <v>62</v>
      </c>
      <c r="B22" s="541" t="s">
        <v>174</v>
      </c>
      <c r="C22" s="50" t="s">
        <v>175</v>
      </c>
      <c r="D22" s="51"/>
      <c r="E22" s="51"/>
      <c r="F22" s="51"/>
      <c r="G22" s="51"/>
      <c r="H22" s="51"/>
      <c r="I22" s="51"/>
      <c r="J22" s="51"/>
      <c r="K22" s="51"/>
      <c r="L22" s="51"/>
      <c r="M22" s="51"/>
      <c r="N22" s="51"/>
      <c r="O22" s="51"/>
      <c r="P22" s="52">
        <f t="shared" si="0"/>
        <v>0</v>
      </c>
      <c r="Q22" s="36"/>
    </row>
    <row r="23" spans="1:17" ht="12.75" x14ac:dyDescent="0.25">
      <c r="A23" s="36">
        <f t="shared" si="2"/>
        <v>63</v>
      </c>
      <c r="B23" s="55"/>
      <c r="C23" s="50" t="s">
        <v>176</v>
      </c>
      <c r="D23" s="51">
        <f>' FORTAMUN'!L403</f>
        <v>2668</v>
      </c>
      <c r="E23" s="51"/>
      <c r="F23" s="51">
        <f>' FORTAMUN'!L406</f>
        <v>4313.01</v>
      </c>
      <c r="G23" s="51"/>
      <c r="H23" s="51"/>
      <c r="I23" s="51"/>
      <c r="J23" s="51"/>
      <c r="K23" s="51">
        <v>2900</v>
      </c>
      <c r="L23" s="51">
        <v>4361.6000000000004</v>
      </c>
      <c r="M23" s="51"/>
      <c r="N23" s="51"/>
      <c r="O23" s="51">
        <v>3886</v>
      </c>
      <c r="P23" s="52">
        <f t="shared" si="0"/>
        <v>18128.61</v>
      </c>
      <c r="Q23" s="36"/>
    </row>
    <row r="24" spans="1:17" ht="12.75" x14ac:dyDescent="0.25">
      <c r="A24" s="36">
        <f t="shared" si="2"/>
        <v>64</v>
      </c>
      <c r="B24" s="55" t="s">
        <v>177</v>
      </c>
      <c r="C24" s="50" t="s">
        <v>178</v>
      </c>
      <c r="D24" s="51"/>
      <c r="E24" s="51"/>
      <c r="F24" s="51"/>
      <c r="G24" s="51"/>
      <c r="H24" s="51"/>
      <c r="I24" s="51"/>
      <c r="J24" s="51"/>
      <c r="K24" s="51"/>
      <c r="L24" s="51"/>
      <c r="M24" s="51"/>
      <c r="N24" s="51"/>
      <c r="O24" s="51"/>
      <c r="P24" s="52">
        <f t="shared" si="0"/>
        <v>0</v>
      </c>
      <c r="Q24" s="36"/>
    </row>
    <row r="25" spans="1:17" ht="27" x14ac:dyDescent="0.25">
      <c r="A25" s="36">
        <f t="shared" si="2"/>
        <v>65</v>
      </c>
      <c r="B25" s="55" t="s">
        <v>179</v>
      </c>
      <c r="C25" s="50" t="s">
        <v>666</v>
      </c>
      <c r="D25" s="51"/>
      <c r="E25" s="51"/>
      <c r="F25" s="51">
        <f>' FORTAMUN'!L431</f>
        <v>58179.6</v>
      </c>
      <c r="G25" s="51">
        <f>' FORTAMUN'!L438</f>
        <v>47908</v>
      </c>
      <c r="H25" s="51">
        <f>' FORTAMUN'!L442</f>
        <v>28188</v>
      </c>
      <c r="I25" s="51">
        <f>' FORTAMUN'!L455</f>
        <v>9280</v>
      </c>
      <c r="J25" s="51"/>
      <c r="K25" s="51"/>
      <c r="L25" s="51"/>
      <c r="M25" s="51"/>
      <c r="N25" s="51">
        <v>30160</v>
      </c>
      <c r="O25" s="51">
        <v>1685.48</v>
      </c>
      <c r="P25" s="52">
        <f t="shared" si="0"/>
        <v>175401.08000000002</v>
      </c>
      <c r="Q25" s="36"/>
    </row>
    <row r="26" spans="1:17" ht="12.75" x14ac:dyDescent="0.25">
      <c r="A26" s="36">
        <f t="shared" si="2"/>
        <v>66</v>
      </c>
      <c r="B26" s="56" t="s">
        <v>233</v>
      </c>
      <c r="C26" s="50" t="s">
        <v>180</v>
      </c>
      <c r="D26" s="51"/>
      <c r="E26" s="51"/>
      <c r="F26" s="51">
        <f>' FORTAMUN'!L473</f>
        <v>12448.99</v>
      </c>
      <c r="G26" s="51"/>
      <c r="H26" s="51">
        <f>' FORTAMUN'!L479</f>
        <v>3969.99</v>
      </c>
      <c r="I26" s="51">
        <f>' FORTAMUN'!L484</f>
        <v>1495</v>
      </c>
      <c r="J26" s="51"/>
      <c r="K26" s="51"/>
      <c r="L26" s="51"/>
      <c r="M26" s="51"/>
      <c r="N26" s="51"/>
      <c r="O26" s="51"/>
      <c r="P26" s="52">
        <f t="shared" si="0"/>
        <v>17913.98</v>
      </c>
      <c r="Q26" s="36"/>
    </row>
    <row r="27" spans="1:17" ht="12.75" x14ac:dyDescent="0.25">
      <c r="A27" s="36">
        <f t="shared" si="2"/>
        <v>67</v>
      </c>
      <c r="B27" s="56"/>
      <c r="C27" s="50" t="s">
        <v>52</v>
      </c>
      <c r="D27" s="51"/>
      <c r="E27" s="51"/>
      <c r="F27" s="51"/>
      <c r="G27" s="51"/>
      <c r="H27" s="51">
        <f>' FORTAMUN'!L576</f>
        <v>375605.83999999997</v>
      </c>
      <c r="I27" s="51">
        <f>' FORTAMUN'!L580</f>
        <v>1095</v>
      </c>
      <c r="J27" s="51"/>
      <c r="K27" s="51"/>
      <c r="L27" s="51"/>
      <c r="M27" s="51"/>
      <c r="N27" s="51"/>
      <c r="O27" s="51"/>
      <c r="P27" s="52">
        <f t="shared" si="0"/>
        <v>376700.83999999997</v>
      </c>
      <c r="Q27" s="36"/>
    </row>
    <row r="28" spans="1:17" ht="18" x14ac:dyDescent="0.25">
      <c r="A28" s="36">
        <f t="shared" si="2"/>
        <v>68</v>
      </c>
      <c r="B28" s="56" t="s">
        <v>234</v>
      </c>
      <c r="C28" s="50" t="s">
        <v>181</v>
      </c>
      <c r="D28" s="51"/>
      <c r="E28" s="51"/>
      <c r="F28" s="51">
        <f>' FORTAMUN'!L592</f>
        <v>21345.489999999998</v>
      </c>
      <c r="G28" s="51"/>
      <c r="H28" s="51">
        <f>' FORTAMUN'!L599</f>
        <v>8520.8700000000008</v>
      </c>
      <c r="I28" s="51">
        <f>' FORTAMUN'!L605</f>
        <v>3906.03</v>
      </c>
      <c r="J28" s="51"/>
      <c r="K28" s="51">
        <v>3480</v>
      </c>
      <c r="L28" s="51"/>
      <c r="M28" s="51">
        <v>3730.8</v>
      </c>
      <c r="N28" s="51">
        <v>2673.8</v>
      </c>
      <c r="O28" s="51">
        <v>3085.6</v>
      </c>
      <c r="P28" s="52">
        <f t="shared" si="0"/>
        <v>46742.590000000004</v>
      </c>
      <c r="Q28" s="36"/>
    </row>
    <row r="29" spans="1:17" ht="18" x14ac:dyDescent="0.25">
      <c r="A29" s="36">
        <f t="shared" si="2"/>
        <v>69</v>
      </c>
      <c r="B29" s="56" t="s">
        <v>182</v>
      </c>
      <c r="C29" s="50" t="s">
        <v>183</v>
      </c>
      <c r="D29" s="51"/>
      <c r="E29" s="51"/>
      <c r="F29" s="51">
        <f>' FORTAMUN'!L687</f>
        <v>15900.78</v>
      </c>
      <c r="G29" s="51"/>
      <c r="H29" s="51">
        <f>' FORTAMUN'!L692</f>
        <v>3533.9700000000003</v>
      </c>
      <c r="I29" s="51">
        <f>' FORTAMUN'!L700</f>
        <v>3814</v>
      </c>
      <c r="J29" s="51"/>
      <c r="K29" s="51">
        <v>580</v>
      </c>
      <c r="L29" s="51"/>
      <c r="M29" s="51">
        <v>16783.2</v>
      </c>
      <c r="N29" s="51">
        <v>1067.2</v>
      </c>
      <c r="O29" s="51">
        <v>1380.4</v>
      </c>
      <c r="P29" s="52">
        <f t="shared" si="0"/>
        <v>43059.549999999996</v>
      </c>
      <c r="Q29" s="36"/>
    </row>
    <row r="30" spans="1:17" ht="18" x14ac:dyDescent="0.25">
      <c r="A30" s="36">
        <f t="shared" si="2"/>
        <v>70</v>
      </c>
      <c r="B30" s="56" t="s">
        <v>236</v>
      </c>
      <c r="C30" s="50" t="s">
        <v>184</v>
      </c>
      <c r="D30" s="51"/>
      <c r="E30" s="51"/>
      <c r="F30" s="51"/>
      <c r="G30" s="51"/>
      <c r="H30" s="51"/>
      <c r="I30" s="51">
        <f>' FORTAMUN'!L771</f>
        <v>11000</v>
      </c>
      <c r="J30" s="51"/>
      <c r="K30" s="51"/>
      <c r="L30" s="51"/>
      <c r="M30" s="51"/>
      <c r="N30" s="51"/>
      <c r="O30" s="51"/>
      <c r="P30" s="52">
        <f t="shared" si="0"/>
        <v>11000</v>
      </c>
      <c r="Q30" s="36"/>
    </row>
    <row r="31" spans="1:17" ht="18" x14ac:dyDescent="0.25">
      <c r="A31" s="36">
        <f t="shared" si="2"/>
        <v>71</v>
      </c>
      <c r="B31" s="56" t="s">
        <v>275</v>
      </c>
      <c r="C31" s="50" t="s">
        <v>660</v>
      </c>
      <c r="D31" s="51"/>
      <c r="E31" s="51"/>
      <c r="F31" s="51">
        <f>' FORTAMUN'!L1798</f>
        <v>835.2</v>
      </c>
      <c r="G31" s="51"/>
      <c r="H31" s="51"/>
      <c r="I31" s="51">
        <f>' FORTAMUN'!L1806</f>
        <v>1919.8000000000002</v>
      </c>
      <c r="J31" s="51"/>
      <c r="K31" s="51"/>
      <c r="L31" s="51"/>
      <c r="M31" s="51"/>
      <c r="N31" s="51"/>
      <c r="O31" s="51"/>
      <c r="P31" s="52">
        <f t="shared" si="0"/>
        <v>2755</v>
      </c>
      <c r="Q31" s="36"/>
    </row>
    <row r="32" spans="1:17" ht="12.75" x14ac:dyDescent="0.25">
      <c r="A32" s="36">
        <f t="shared" si="2"/>
        <v>72</v>
      </c>
      <c r="B32" s="56" t="s">
        <v>238</v>
      </c>
      <c r="C32" s="50" t="s">
        <v>185</v>
      </c>
      <c r="D32" s="51"/>
      <c r="E32" s="51"/>
      <c r="F32" s="51">
        <f>' FORTAMUN'!L850</f>
        <v>12820</v>
      </c>
      <c r="G32" s="51"/>
      <c r="H32" s="51"/>
      <c r="I32" s="51"/>
      <c r="J32" s="51"/>
      <c r="K32" s="51"/>
      <c r="L32" s="51"/>
      <c r="M32" s="51"/>
      <c r="N32" s="51"/>
      <c r="O32" s="51">
        <v>4872</v>
      </c>
      <c r="P32" s="52">
        <f t="shared" si="0"/>
        <v>17692</v>
      </c>
      <c r="Q32" s="36"/>
    </row>
    <row r="33" spans="1:17" ht="18" x14ac:dyDescent="0.25">
      <c r="A33" s="36">
        <f t="shared" si="2"/>
        <v>73</v>
      </c>
      <c r="B33" s="50" t="s">
        <v>242</v>
      </c>
      <c r="C33" s="50" t="s">
        <v>186</v>
      </c>
      <c r="D33" s="51"/>
      <c r="E33" s="51"/>
      <c r="F33" s="51">
        <f>' FORTAMUN'!L870</f>
        <v>34624.160000000003</v>
      </c>
      <c r="G33" s="51"/>
      <c r="H33" s="51">
        <f>' FORTAMUN'!L884</f>
        <v>1711.61</v>
      </c>
      <c r="I33" s="51">
        <f>' FORTAMUN'!L894</f>
        <v>1591</v>
      </c>
      <c r="J33" s="51"/>
      <c r="K33" s="51"/>
      <c r="L33" s="51"/>
      <c r="M33" s="51"/>
      <c r="N33" s="51"/>
      <c r="O33" s="51"/>
      <c r="P33" s="52">
        <f t="shared" si="0"/>
        <v>37926.770000000004</v>
      </c>
      <c r="Q33" s="36"/>
    </row>
    <row r="34" spans="1:17" ht="18" x14ac:dyDescent="0.25">
      <c r="A34" s="36">
        <f t="shared" si="2"/>
        <v>74</v>
      </c>
      <c r="B34" s="57"/>
      <c r="C34" s="50" t="s">
        <v>187</v>
      </c>
      <c r="D34" s="51"/>
      <c r="E34" s="51"/>
      <c r="F34" s="51">
        <f>' FORTAMUN'!L973</f>
        <v>1506</v>
      </c>
      <c r="G34" s="51">
        <v>174</v>
      </c>
      <c r="H34" s="51"/>
      <c r="I34" s="51">
        <f>' FORTAMUN'!L987</f>
        <v>794</v>
      </c>
      <c r="J34" s="51">
        <v>20294.75</v>
      </c>
      <c r="K34" s="51">
        <v>7225.64</v>
      </c>
      <c r="L34" s="51">
        <v>2760.05</v>
      </c>
      <c r="M34" s="51"/>
      <c r="N34" s="51">
        <v>3282.8</v>
      </c>
      <c r="O34" s="51"/>
      <c r="P34" s="52">
        <f t="shared" si="0"/>
        <v>36037.24</v>
      </c>
      <c r="Q34" s="36"/>
    </row>
    <row r="35" spans="1:17" ht="18" x14ac:dyDescent="0.15">
      <c r="A35" s="36">
        <f t="shared" si="2"/>
        <v>75</v>
      </c>
      <c r="B35" s="57"/>
      <c r="C35" s="380" t="s">
        <v>665</v>
      </c>
      <c r="D35" s="51"/>
      <c r="E35" s="51"/>
      <c r="F35" s="51"/>
      <c r="G35" s="51"/>
      <c r="H35" s="51"/>
      <c r="I35" s="51"/>
      <c r="J35" s="51"/>
      <c r="K35" s="51"/>
      <c r="L35" s="51"/>
      <c r="M35" s="51"/>
      <c r="N35" s="51"/>
      <c r="O35" s="51"/>
      <c r="P35" s="52">
        <f t="shared" si="0"/>
        <v>0</v>
      </c>
      <c r="Q35" s="36"/>
    </row>
    <row r="36" spans="1:17" ht="18" x14ac:dyDescent="0.25">
      <c r="A36" s="36">
        <f t="shared" si="2"/>
        <v>76</v>
      </c>
      <c r="B36" s="50" t="s">
        <v>243</v>
      </c>
      <c r="C36" s="50" t="s">
        <v>188</v>
      </c>
      <c r="D36" s="51"/>
      <c r="E36" s="51"/>
      <c r="F36" s="51">
        <f>' FORTAMUN'!L1041</f>
        <v>16019.2</v>
      </c>
      <c r="G36" s="51"/>
      <c r="H36" s="51">
        <f>' FORTAMUN'!L1056</f>
        <v>15585.8</v>
      </c>
      <c r="I36" s="51">
        <f>' FORTAMUN'!L1065</f>
        <v>7500</v>
      </c>
      <c r="J36" s="51">
        <v>8352</v>
      </c>
      <c r="K36" s="51"/>
      <c r="L36" s="51"/>
      <c r="M36" s="51">
        <v>394.4</v>
      </c>
      <c r="N36" s="51"/>
      <c r="O36" s="51">
        <v>4516</v>
      </c>
      <c r="P36" s="52">
        <f t="shared" si="0"/>
        <v>52367.4</v>
      </c>
      <c r="Q36" s="36"/>
    </row>
    <row r="37" spans="1:17" ht="18" x14ac:dyDescent="0.25">
      <c r="A37" s="36">
        <f t="shared" si="2"/>
        <v>77</v>
      </c>
      <c r="B37" s="50" t="s">
        <v>249</v>
      </c>
      <c r="C37" s="50" t="s">
        <v>189</v>
      </c>
      <c r="D37" s="51"/>
      <c r="E37" s="51"/>
      <c r="F37" s="51">
        <f>' FORTAMUN'!L1144</f>
        <v>30049.620000000003</v>
      </c>
      <c r="G37" s="51"/>
      <c r="H37" s="51">
        <f>' FORTAMUN'!L1157</f>
        <v>10476.220000000001</v>
      </c>
      <c r="I37" s="51">
        <f>' FORTAMUN'!L1163</f>
        <v>4701.6100000000006</v>
      </c>
      <c r="J37" s="51">
        <v>1450</v>
      </c>
      <c r="K37" s="51"/>
      <c r="L37" s="51"/>
      <c r="M37" s="51"/>
      <c r="N37" s="51"/>
      <c r="O37" s="51"/>
      <c r="P37" s="52">
        <f t="shared" si="0"/>
        <v>46677.450000000004</v>
      </c>
      <c r="Q37" s="36"/>
    </row>
    <row r="38" spans="1:17" ht="18" x14ac:dyDescent="0.25">
      <c r="A38" s="36">
        <f t="shared" si="2"/>
        <v>78</v>
      </c>
      <c r="B38" s="50" t="s">
        <v>249</v>
      </c>
      <c r="C38" s="50" t="s">
        <v>190</v>
      </c>
      <c r="D38" s="51"/>
      <c r="E38" s="51"/>
      <c r="F38" s="51">
        <f>' FORTAMUN'!L1232</f>
        <v>23234.799999999996</v>
      </c>
      <c r="G38" s="51"/>
      <c r="H38" s="51">
        <f>' FORTAMUN'!L1241</f>
        <v>1751.6</v>
      </c>
      <c r="I38" s="51"/>
      <c r="J38" s="51"/>
      <c r="K38" s="51"/>
      <c r="L38" s="51"/>
      <c r="M38" s="51"/>
      <c r="N38" s="51"/>
      <c r="O38" s="51"/>
      <c r="P38" s="52">
        <f t="shared" si="0"/>
        <v>24986.399999999994</v>
      </c>
      <c r="Q38" s="36"/>
    </row>
    <row r="39" spans="1:17" ht="18" x14ac:dyDescent="0.25">
      <c r="A39" s="36">
        <f t="shared" si="2"/>
        <v>79</v>
      </c>
      <c r="B39" s="50" t="s">
        <v>255</v>
      </c>
      <c r="C39" s="50" t="s">
        <v>191</v>
      </c>
      <c r="D39" s="51"/>
      <c r="E39" s="51"/>
      <c r="F39" s="51">
        <f>' FORTAMUN'!L1329</f>
        <v>23875.210000000003</v>
      </c>
      <c r="G39" s="51"/>
      <c r="H39" s="51">
        <f>' FORTAMUN'!L1336</f>
        <v>545.20000000000005</v>
      </c>
      <c r="I39" s="51">
        <f>' FORTAMUN'!L1350</f>
        <v>696</v>
      </c>
      <c r="J39" s="51"/>
      <c r="K39" s="51"/>
      <c r="L39" s="51"/>
      <c r="M39" s="51">
        <v>69.599999999999994</v>
      </c>
      <c r="N39" s="51"/>
      <c r="O39" s="51"/>
      <c r="P39" s="52">
        <f t="shared" si="0"/>
        <v>25186.010000000002</v>
      </c>
      <c r="Q39" s="36"/>
    </row>
    <row r="40" spans="1:17" ht="18" x14ac:dyDescent="0.25">
      <c r="A40" s="36">
        <f t="shared" si="2"/>
        <v>80</v>
      </c>
      <c r="B40" s="50" t="s">
        <v>258</v>
      </c>
      <c r="C40" s="50" t="s">
        <v>192</v>
      </c>
      <c r="D40" s="51"/>
      <c r="E40" s="51"/>
      <c r="F40" s="51"/>
      <c r="G40" s="51"/>
      <c r="H40" s="51"/>
      <c r="I40" s="51"/>
      <c r="J40" s="51"/>
      <c r="K40" s="51"/>
      <c r="L40" s="51"/>
      <c r="M40" s="51"/>
      <c r="N40" s="51"/>
      <c r="O40" s="51"/>
      <c r="P40" s="52">
        <f t="shared" si="0"/>
        <v>0</v>
      </c>
      <c r="Q40" s="36"/>
    </row>
    <row r="41" spans="1:17" ht="12.75" x14ac:dyDescent="0.25">
      <c r="A41" s="36">
        <f t="shared" si="2"/>
        <v>81</v>
      </c>
      <c r="B41" s="50" t="s">
        <v>259</v>
      </c>
      <c r="C41" s="50" t="s">
        <v>193</v>
      </c>
      <c r="D41" s="51"/>
      <c r="E41" s="51"/>
      <c r="F41" s="51">
        <f>' FORTAMUN'!L1503</f>
        <v>11891</v>
      </c>
      <c r="G41" s="51"/>
      <c r="H41" s="51"/>
      <c r="I41" s="51">
        <f>' FORTAMUN'!L1514</f>
        <v>1751.6</v>
      </c>
      <c r="J41" s="51"/>
      <c r="K41" s="51"/>
      <c r="L41" s="51"/>
      <c r="M41" s="51"/>
      <c r="N41" s="51"/>
      <c r="O41" s="51"/>
      <c r="P41" s="52">
        <f t="shared" si="0"/>
        <v>13642.6</v>
      </c>
      <c r="Q41" s="36"/>
    </row>
    <row r="42" spans="1:17" ht="12.75" x14ac:dyDescent="0.25">
      <c r="A42" s="36">
        <f t="shared" si="2"/>
        <v>82</v>
      </c>
      <c r="B42" s="57"/>
      <c r="C42" s="50" t="s">
        <v>194</v>
      </c>
      <c r="D42" s="51"/>
      <c r="E42" s="51"/>
      <c r="F42" s="51"/>
      <c r="G42" s="51"/>
      <c r="H42" s="51"/>
      <c r="I42" s="51"/>
      <c r="J42" s="51"/>
      <c r="K42" s="51"/>
      <c r="L42" s="51"/>
      <c r="M42" s="51"/>
      <c r="N42" s="51"/>
      <c r="O42" s="51"/>
      <c r="P42" s="52">
        <f t="shared" si="0"/>
        <v>0</v>
      </c>
      <c r="Q42" s="36"/>
    </row>
    <row r="43" spans="1:17" ht="12.75" x14ac:dyDescent="0.25">
      <c r="A43" s="36">
        <f t="shared" si="2"/>
        <v>83</v>
      </c>
      <c r="B43" s="50" t="s">
        <v>177</v>
      </c>
      <c r="C43" s="50" t="s">
        <v>668</v>
      </c>
      <c r="D43" s="51"/>
      <c r="E43" s="51"/>
      <c r="F43" s="51"/>
      <c r="G43" s="51"/>
      <c r="H43" s="51"/>
      <c r="I43" s="51">
        <f>' FORTAMUN'!L1611</f>
        <v>1316</v>
      </c>
      <c r="J43" s="51">
        <v>986</v>
      </c>
      <c r="K43" s="51">
        <v>4748</v>
      </c>
      <c r="L43" s="51"/>
      <c r="M43" s="51"/>
      <c r="N43" s="51">
        <v>174</v>
      </c>
      <c r="O43" s="51">
        <v>3016</v>
      </c>
      <c r="P43" s="52">
        <f t="shared" si="0"/>
        <v>10240</v>
      </c>
      <c r="Q43" s="36"/>
    </row>
    <row r="44" spans="1:17" ht="12.75" x14ac:dyDescent="0.25">
      <c r="A44" s="36">
        <f t="shared" si="2"/>
        <v>84</v>
      </c>
      <c r="B44" s="57"/>
      <c r="C44" s="50" t="s">
        <v>195</v>
      </c>
      <c r="D44" s="51"/>
      <c r="E44" s="51"/>
      <c r="F44" s="51"/>
      <c r="G44" s="51"/>
      <c r="H44" s="51"/>
      <c r="I44" s="51"/>
      <c r="J44" s="51"/>
      <c r="K44" s="51"/>
      <c r="L44" s="51"/>
      <c r="M44" s="51"/>
      <c r="N44" s="51"/>
      <c r="O44" s="51"/>
      <c r="P44" s="52">
        <f t="shared" si="0"/>
        <v>0</v>
      </c>
      <c r="Q44" s="36"/>
    </row>
    <row r="45" spans="1:17" s="59" customFormat="1" ht="12.75" x14ac:dyDescent="0.25">
      <c r="A45" s="36">
        <f t="shared" si="2"/>
        <v>85</v>
      </c>
      <c r="B45" s="58" t="s">
        <v>266</v>
      </c>
      <c r="C45" s="58" t="s">
        <v>265</v>
      </c>
      <c r="D45" s="51"/>
      <c r="E45" s="51"/>
      <c r="F45" s="51">
        <f>' FORTAMUN'!L799</f>
        <v>2646.54</v>
      </c>
      <c r="G45" s="51"/>
      <c r="H45" s="51"/>
      <c r="I45" s="51">
        <f>' FORTAMUN'!L806</f>
        <v>2742.24</v>
      </c>
      <c r="J45" s="51"/>
      <c r="K45" s="51"/>
      <c r="L45" s="51"/>
      <c r="M45" s="51"/>
      <c r="N45" s="51"/>
      <c r="O45" s="51"/>
      <c r="P45" s="52">
        <f t="shared" si="0"/>
        <v>5388.78</v>
      </c>
    </row>
    <row r="46" spans="1:17" s="59" customFormat="1" ht="18" x14ac:dyDescent="0.25">
      <c r="A46" s="36">
        <f t="shared" si="2"/>
        <v>86</v>
      </c>
      <c r="B46" s="58" t="s">
        <v>269</v>
      </c>
      <c r="C46" s="58" t="s">
        <v>655</v>
      </c>
      <c r="D46" s="51"/>
      <c r="E46" s="51"/>
      <c r="F46" s="51">
        <f>' FORTAMUN'!L1686</f>
        <v>7116.3700000000008</v>
      </c>
      <c r="G46" s="51"/>
      <c r="H46" s="51"/>
      <c r="I46" s="51">
        <f>' FORTAMUN'!L1694</f>
        <v>8602.91</v>
      </c>
      <c r="J46" s="51"/>
      <c r="K46" s="51"/>
      <c r="L46" s="51"/>
      <c r="M46" s="51"/>
      <c r="N46" s="51"/>
      <c r="O46" s="51"/>
      <c r="P46" s="52">
        <f t="shared" si="0"/>
        <v>15719.28</v>
      </c>
    </row>
    <row r="47" spans="1:17" s="59" customFormat="1" ht="12.75" x14ac:dyDescent="0.25">
      <c r="A47" s="36">
        <f t="shared" si="2"/>
        <v>87</v>
      </c>
      <c r="B47" s="58" t="s">
        <v>271</v>
      </c>
      <c r="C47" s="58" t="s">
        <v>270</v>
      </c>
      <c r="D47" s="51"/>
      <c r="E47" s="51"/>
      <c r="F47" s="51">
        <f>' FORTAMUN'!L1856</f>
        <v>9280.58</v>
      </c>
      <c r="G47" s="51"/>
      <c r="H47" s="51"/>
      <c r="I47" s="51">
        <f>' FORTAMUN'!L1867</f>
        <v>3522.34</v>
      </c>
      <c r="J47" s="51"/>
      <c r="K47" s="51"/>
      <c r="L47" s="51"/>
      <c r="M47" s="51"/>
      <c r="N47" s="51"/>
      <c r="O47" s="51"/>
      <c r="P47" s="52">
        <f t="shared" si="0"/>
        <v>12802.92</v>
      </c>
    </row>
    <row r="48" spans="1:17" s="59" customFormat="1" ht="12.75" x14ac:dyDescent="0.25">
      <c r="A48" s="36">
        <f t="shared" si="2"/>
        <v>88</v>
      </c>
      <c r="B48" s="58" t="s">
        <v>622</v>
      </c>
      <c r="C48" s="58" t="s">
        <v>656</v>
      </c>
      <c r="D48" s="51"/>
      <c r="E48" s="51"/>
      <c r="F48" s="51">
        <f>' FORTAMUN'!L1752</f>
        <v>2146</v>
      </c>
      <c r="G48" s="51"/>
      <c r="H48" s="51"/>
      <c r="I48" s="51">
        <f>' FORTAMUN'!L1757</f>
        <v>4696.1900000000005</v>
      </c>
      <c r="J48" s="51"/>
      <c r="K48" s="51"/>
      <c r="L48" s="51"/>
      <c r="M48" s="51"/>
      <c r="N48" s="51"/>
      <c r="O48" s="51">
        <v>2869.84</v>
      </c>
      <c r="P48" s="52">
        <f t="shared" si="0"/>
        <v>9712.0300000000007</v>
      </c>
    </row>
    <row r="49" spans="1:16" s="59" customFormat="1" ht="18" x14ac:dyDescent="0.25">
      <c r="A49" s="36">
        <f t="shared" si="2"/>
        <v>89</v>
      </c>
      <c r="B49" s="58" t="s">
        <v>206</v>
      </c>
      <c r="C49" s="58" t="s">
        <v>609</v>
      </c>
      <c r="D49" s="51"/>
      <c r="E49" s="51"/>
      <c r="F49" s="51">
        <f>' FORTAMUN'!L1906</f>
        <v>18396.98</v>
      </c>
      <c r="G49" s="51"/>
      <c r="H49" s="51">
        <f>' FORTAMUN'!L1912</f>
        <v>13388.95</v>
      </c>
      <c r="I49" s="51">
        <f>' FORTAMUN'!L1917</f>
        <v>12518.95</v>
      </c>
      <c r="J49" s="51"/>
      <c r="K49" s="51"/>
      <c r="L49" s="51"/>
      <c r="M49" s="51">
        <v>1705.2</v>
      </c>
      <c r="N49" s="51">
        <v>348</v>
      </c>
      <c r="O49" s="51">
        <v>6312.03</v>
      </c>
      <c r="P49" s="52">
        <f t="shared" si="0"/>
        <v>52670.11</v>
      </c>
    </row>
    <row r="50" spans="1:16" s="59" customFormat="1" ht="18" x14ac:dyDescent="0.25">
      <c r="A50" s="36">
        <f t="shared" si="2"/>
        <v>90</v>
      </c>
      <c r="B50" s="58" t="s">
        <v>207</v>
      </c>
      <c r="C50" s="58" t="s">
        <v>610</v>
      </c>
      <c r="D50" s="51"/>
      <c r="E50" s="51"/>
      <c r="F50" s="51">
        <f>' FORTAMUN'!L1949</f>
        <v>13129.99</v>
      </c>
      <c r="G50" s="51"/>
      <c r="H50" s="51"/>
      <c r="I50" s="51"/>
      <c r="J50" s="51">
        <v>5750</v>
      </c>
      <c r="K50" s="51"/>
      <c r="L50" s="51"/>
      <c r="M50" s="51"/>
      <c r="N50" s="51"/>
      <c r="O50" s="51">
        <v>3201.78</v>
      </c>
      <c r="P50" s="52">
        <f t="shared" si="0"/>
        <v>22081.769999999997</v>
      </c>
    </row>
    <row r="51" spans="1:16" s="59" customFormat="1" ht="18" x14ac:dyDescent="0.25">
      <c r="A51" s="36">
        <f t="shared" si="2"/>
        <v>91</v>
      </c>
      <c r="B51" s="58" t="s">
        <v>208</v>
      </c>
      <c r="C51" s="58" t="s">
        <v>611</v>
      </c>
      <c r="D51" s="51"/>
      <c r="E51" s="51"/>
      <c r="F51" s="51">
        <f>' FORTAMUN'!L2006</f>
        <v>27499.200000000004</v>
      </c>
      <c r="G51" s="51"/>
      <c r="H51" s="51">
        <f>' FORTAMUN'!L2013</f>
        <v>22257.210000000003</v>
      </c>
      <c r="I51" s="51">
        <f>' FORTAMUN'!L2019</f>
        <v>11807.750000000002</v>
      </c>
      <c r="J51" s="51"/>
      <c r="K51" s="51">
        <v>60</v>
      </c>
      <c r="L51" s="51"/>
      <c r="M51" s="51"/>
      <c r="N51" s="51"/>
      <c r="O51" s="51"/>
      <c r="P51" s="52">
        <f t="shared" si="0"/>
        <v>61624.160000000003</v>
      </c>
    </row>
    <row r="52" spans="1:16" s="59" customFormat="1" ht="18" x14ac:dyDescent="0.25">
      <c r="A52" s="36"/>
      <c r="B52" s="58"/>
      <c r="C52" s="58" t="s">
        <v>1336</v>
      </c>
      <c r="D52" s="51"/>
      <c r="E52" s="51"/>
      <c r="F52" s="51"/>
      <c r="G52" s="51"/>
      <c r="H52" s="51">
        <f>' FORTAMUN'!L2053</f>
        <v>1000.01</v>
      </c>
      <c r="I52" s="51">
        <f>' FORTAMUN'!L2057</f>
        <v>10726</v>
      </c>
      <c r="J52" s="51"/>
      <c r="K52" s="51">
        <v>3398</v>
      </c>
      <c r="L52" s="51"/>
      <c r="M52" s="51">
        <v>4065</v>
      </c>
      <c r="N52" s="51"/>
      <c r="O52" s="51"/>
      <c r="P52" s="52">
        <f t="shared" si="0"/>
        <v>19189.010000000002</v>
      </c>
    </row>
    <row r="53" spans="1:16" s="59" customFormat="1" ht="18" x14ac:dyDescent="0.25">
      <c r="A53" s="36"/>
      <c r="B53" s="58"/>
      <c r="C53" s="58" t="s">
        <v>1337</v>
      </c>
      <c r="D53" s="51"/>
      <c r="E53" s="51"/>
      <c r="F53" s="51"/>
      <c r="G53" s="51"/>
      <c r="H53" s="51">
        <f>' FORTAMUN'!L2095</f>
        <v>1000.01</v>
      </c>
      <c r="I53" s="51">
        <f>' FORTAMUN'!L2098</f>
        <v>10726</v>
      </c>
      <c r="J53" s="51"/>
      <c r="K53" s="51"/>
      <c r="L53" s="51"/>
      <c r="M53" s="51">
        <v>6298</v>
      </c>
      <c r="N53" s="51"/>
      <c r="O53" s="51">
        <v>1500</v>
      </c>
      <c r="P53" s="52">
        <f t="shared" si="0"/>
        <v>19524.010000000002</v>
      </c>
    </row>
    <row r="54" spans="1:16" s="59" customFormat="1" ht="18" x14ac:dyDescent="0.25">
      <c r="A54" s="36"/>
      <c r="B54" s="58"/>
      <c r="C54" s="58" t="s">
        <v>1338</v>
      </c>
      <c r="D54" s="51"/>
      <c r="E54" s="51"/>
      <c r="F54" s="51"/>
      <c r="G54" s="51"/>
      <c r="H54" s="51">
        <f>' FORTAMUN'!L2332</f>
        <v>1000.01</v>
      </c>
      <c r="I54" s="51">
        <f>' FORTAMUN'!L2336</f>
        <v>10726</v>
      </c>
      <c r="J54" s="51"/>
      <c r="K54" s="51"/>
      <c r="L54" s="51"/>
      <c r="M54" s="51">
        <v>5027.8</v>
      </c>
      <c r="N54" s="51">
        <v>1569.6</v>
      </c>
      <c r="O54" s="51">
        <v>1160</v>
      </c>
      <c r="P54" s="52">
        <f t="shared" si="0"/>
        <v>19483.41</v>
      </c>
    </row>
    <row r="55" spans="1:16" s="59" customFormat="1" ht="18" x14ac:dyDescent="0.25">
      <c r="A55" s="36"/>
      <c r="B55" s="58"/>
      <c r="C55" s="58" t="s">
        <v>1339</v>
      </c>
      <c r="D55" s="51"/>
      <c r="E55" s="51"/>
      <c r="F55" s="51"/>
      <c r="G55" s="51"/>
      <c r="H55" s="51">
        <f>' FORTAMUN'!L2373</f>
        <v>1000.01</v>
      </c>
      <c r="I55" s="51">
        <f>' FORTAMUN'!L2377</f>
        <v>10726</v>
      </c>
      <c r="J55" s="51"/>
      <c r="K55" s="51">
        <v>3398</v>
      </c>
      <c r="L55" s="51"/>
      <c r="M55" s="51">
        <v>2686.8</v>
      </c>
      <c r="N55" s="51">
        <v>69.989999999999995</v>
      </c>
      <c r="O55" s="51"/>
      <c r="P55" s="52">
        <f t="shared" si="0"/>
        <v>17880.800000000003</v>
      </c>
    </row>
    <row r="56" spans="1:16" s="59" customFormat="1" ht="18" x14ac:dyDescent="0.25">
      <c r="A56" s="36">
        <f>A51+1</f>
        <v>92</v>
      </c>
      <c r="B56" s="58" t="s">
        <v>209</v>
      </c>
      <c r="C56" s="58" t="s">
        <v>210</v>
      </c>
      <c r="D56" s="51"/>
      <c r="E56" s="51"/>
      <c r="F56" s="51">
        <f>' FORTAMUN'!L2618</f>
        <v>7139.41</v>
      </c>
      <c r="G56" s="51"/>
      <c r="H56" s="51"/>
      <c r="I56" s="51">
        <f>' FORTAMUN'!L2630</f>
        <v>4606.7699999999995</v>
      </c>
      <c r="J56" s="51">
        <v>696</v>
      </c>
      <c r="K56" s="51">
        <v>4831.3999999999996</v>
      </c>
      <c r="L56" s="51"/>
      <c r="M56" s="51"/>
      <c r="N56" s="51"/>
      <c r="O56" s="51"/>
      <c r="P56" s="52">
        <f t="shared" si="0"/>
        <v>17273.580000000002</v>
      </c>
    </row>
    <row r="57" spans="1:16" s="59" customFormat="1" ht="18" x14ac:dyDescent="0.25">
      <c r="A57" s="36">
        <f t="shared" si="2"/>
        <v>93</v>
      </c>
      <c r="B57" s="66" t="s">
        <v>211</v>
      </c>
      <c r="C57" s="58" t="s">
        <v>212</v>
      </c>
      <c r="D57" s="433"/>
      <c r="E57" s="433"/>
      <c r="F57" s="433">
        <f>' FORTAMUN'!L2692</f>
        <v>31852.5</v>
      </c>
      <c r="G57" s="433"/>
      <c r="H57" s="433">
        <f>' FORTAMUN'!L2704</f>
        <v>18904.87</v>
      </c>
      <c r="I57" s="433">
        <f>' FORTAMUN'!L2712</f>
        <v>5568.41</v>
      </c>
      <c r="J57" s="433"/>
      <c r="K57" s="433"/>
      <c r="L57" s="433"/>
      <c r="M57" s="433"/>
      <c r="N57" s="433"/>
      <c r="O57" s="433"/>
      <c r="P57" s="52">
        <f t="shared" si="0"/>
        <v>56325.78</v>
      </c>
    </row>
    <row r="58" spans="1:16" s="59" customFormat="1" ht="12.75" x14ac:dyDescent="0.25">
      <c r="A58" s="36">
        <f t="shared" si="2"/>
        <v>94</v>
      </c>
      <c r="B58" s="58"/>
      <c r="C58" s="58" t="s">
        <v>220</v>
      </c>
      <c r="D58" s="51"/>
      <c r="E58" s="51"/>
      <c r="F58" s="51"/>
      <c r="G58" s="51"/>
      <c r="H58" s="51"/>
      <c r="I58" s="51"/>
      <c r="J58" s="51"/>
      <c r="K58" s="51"/>
      <c r="L58" s="51"/>
      <c r="M58" s="51"/>
      <c r="N58" s="51"/>
      <c r="O58" s="51"/>
      <c r="P58" s="52">
        <f t="shared" si="0"/>
        <v>0</v>
      </c>
    </row>
    <row r="59" spans="1:16" s="59" customFormat="1" ht="12.75" x14ac:dyDescent="0.25">
      <c r="A59" s="36">
        <f t="shared" si="2"/>
        <v>95</v>
      </c>
      <c r="B59" s="58"/>
      <c r="C59" s="58" t="s">
        <v>221</v>
      </c>
      <c r="D59" s="51"/>
      <c r="E59" s="51"/>
      <c r="F59" s="51"/>
      <c r="G59" s="51"/>
      <c r="H59" s="51"/>
      <c r="I59" s="51"/>
      <c r="J59" s="51"/>
      <c r="K59" s="51"/>
      <c r="L59" s="51"/>
      <c r="M59" s="51"/>
      <c r="N59" s="51"/>
      <c r="O59" s="51"/>
      <c r="P59" s="52">
        <f t="shared" si="0"/>
        <v>0</v>
      </c>
    </row>
    <row r="60" spans="1:16" s="59" customFormat="1" ht="12.75" x14ac:dyDescent="0.25">
      <c r="A60" s="36">
        <f t="shared" si="2"/>
        <v>96</v>
      </c>
      <c r="B60" s="58"/>
      <c r="C60" s="58" t="s">
        <v>222</v>
      </c>
      <c r="D60" s="51"/>
      <c r="E60" s="51"/>
      <c r="F60" s="51"/>
      <c r="G60" s="51"/>
      <c r="H60" s="51"/>
      <c r="I60" s="51"/>
      <c r="J60" s="51"/>
      <c r="K60" s="51"/>
      <c r="L60" s="51"/>
      <c r="M60" s="51"/>
      <c r="N60" s="51"/>
      <c r="O60" s="51"/>
      <c r="P60" s="52">
        <f t="shared" si="0"/>
        <v>0</v>
      </c>
    </row>
    <row r="61" spans="1:16" s="59" customFormat="1" ht="12.75" x14ac:dyDescent="0.25">
      <c r="A61" s="36">
        <f t="shared" si="2"/>
        <v>97</v>
      </c>
      <c r="B61" s="58"/>
      <c r="C61" s="58" t="s">
        <v>223</v>
      </c>
      <c r="D61" s="51"/>
      <c r="E61" s="51"/>
      <c r="F61" s="51"/>
      <c r="G61" s="51"/>
      <c r="H61" s="51"/>
      <c r="I61" s="51"/>
      <c r="J61" s="51"/>
      <c r="K61" s="51"/>
      <c r="L61" s="51"/>
      <c r="M61" s="51">
        <v>2576.36</v>
      </c>
      <c r="N61" s="51"/>
      <c r="O61" s="51">
        <v>4292</v>
      </c>
      <c r="P61" s="52">
        <f t="shared" si="0"/>
        <v>6868.3600000000006</v>
      </c>
    </row>
    <row r="62" spans="1:16" s="59" customFormat="1" ht="12.75" x14ac:dyDescent="0.25">
      <c r="A62" s="36">
        <f t="shared" si="2"/>
        <v>98</v>
      </c>
      <c r="B62" s="58"/>
      <c r="C62" s="58" t="s">
        <v>279</v>
      </c>
      <c r="D62" s="51"/>
      <c r="E62" s="51"/>
      <c r="F62" s="51"/>
      <c r="G62" s="51"/>
      <c r="H62" s="51"/>
      <c r="I62" s="51"/>
      <c r="J62" s="51"/>
      <c r="K62" s="51"/>
      <c r="L62" s="51"/>
      <c r="M62" s="51"/>
      <c r="N62" s="51"/>
      <c r="O62" s="51"/>
      <c r="P62" s="52">
        <f t="shared" si="0"/>
        <v>0</v>
      </c>
    </row>
    <row r="63" spans="1:16" s="59" customFormat="1" ht="12.75" x14ac:dyDescent="0.25">
      <c r="A63" s="36">
        <f t="shared" si="2"/>
        <v>99</v>
      </c>
      <c r="B63" s="58"/>
      <c r="C63" s="58" t="s">
        <v>282</v>
      </c>
      <c r="D63" s="51"/>
      <c r="E63" s="51"/>
      <c r="F63" s="51"/>
      <c r="G63" s="51"/>
      <c r="H63" s="51"/>
      <c r="I63" s="51"/>
      <c r="J63" s="51"/>
      <c r="K63" s="51"/>
      <c r="L63" s="51"/>
      <c r="M63" s="51"/>
      <c r="N63" s="51"/>
      <c r="O63" s="51"/>
      <c r="P63" s="52">
        <f t="shared" si="0"/>
        <v>0</v>
      </c>
    </row>
    <row r="64" spans="1:16" s="59" customFormat="1" ht="12.75" x14ac:dyDescent="0.25">
      <c r="A64" s="36">
        <f t="shared" si="2"/>
        <v>100</v>
      </c>
      <c r="B64" s="349"/>
      <c r="C64" s="58" t="s">
        <v>648</v>
      </c>
      <c r="D64" s="434"/>
      <c r="E64" s="434"/>
      <c r="F64" s="434"/>
      <c r="G64" s="434"/>
      <c r="H64" s="434"/>
      <c r="I64" s="434"/>
      <c r="J64" s="434"/>
      <c r="K64" s="434"/>
      <c r="L64" s="434"/>
      <c r="M64" s="434"/>
      <c r="N64" s="434"/>
      <c r="O64" s="434"/>
      <c r="P64" s="52">
        <f t="shared" si="0"/>
        <v>0</v>
      </c>
    </row>
    <row r="65" spans="1:16" s="59" customFormat="1" ht="12.75" x14ac:dyDescent="0.25">
      <c r="A65" s="36">
        <f>A64+1</f>
        <v>101</v>
      </c>
      <c r="B65" s="349"/>
      <c r="C65" s="58" t="s">
        <v>652</v>
      </c>
      <c r="D65" s="434"/>
      <c r="E65" s="434"/>
      <c r="F65" s="434">
        <f>' FORTAMUN'!L2599</f>
        <v>626.4</v>
      </c>
      <c r="G65" s="434"/>
      <c r="H65" s="434"/>
      <c r="I65" s="434"/>
      <c r="J65" s="434"/>
      <c r="K65" s="434"/>
      <c r="L65" s="434"/>
      <c r="M65" s="434"/>
      <c r="N65" s="434"/>
      <c r="O65" s="434"/>
      <c r="P65" s="52">
        <f t="shared" si="0"/>
        <v>626.4</v>
      </c>
    </row>
    <row r="66" spans="1:16" s="59" customFormat="1" ht="12.75" x14ac:dyDescent="0.25">
      <c r="A66" s="36"/>
      <c r="B66" s="349"/>
      <c r="C66" s="58" t="s">
        <v>1805</v>
      </c>
      <c r="D66" s="434"/>
      <c r="E66" s="434"/>
      <c r="F66" s="434"/>
      <c r="G66" s="434"/>
      <c r="H66" s="434"/>
      <c r="I66" s="434"/>
      <c r="J66" s="434">
        <v>369.97</v>
      </c>
      <c r="K66" s="434">
        <v>1670.01</v>
      </c>
      <c r="L66" s="434">
        <v>2307.63</v>
      </c>
      <c r="M66" s="434">
        <v>690.41</v>
      </c>
      <c r="N66" s="434">
        <v>2760.8</v>
      </c>
      <c r="O66" s="434">
        <v>3065.52</v>
      </c>
      <c r="P66" s="52">
        <f t="shared" si="0"/>
        <v>10864.34</v>
      </c>
    </row>
    <row r="67" spans="1:16" s="59" customFormat="1" ht="12.75" x14ac:dyDescent="0.25">
      <c r="A67" s="36"/>
      <c r="B67" s="349"/>
      <c r="C67" s="58" t="s">
        <v>1806</v>
      </c>
      <c r="D67" s="434"/>
      <c r="E67" s="434"/>
      <c r="F67" s="434"/>
      <c r="G67" s="434"/>
      <c r="H67" s="434"/>
      <c r="I67" s="434"/>
      <c r="J67" s="434">
        <v>18595</v>
      </c>
      <c r="K67" s="434"/>
      <c r="L67" s="434">
        <v>5195</v>
      </c>
      <c r="M67" s="434">
        <v>5973.48</v>
      </c>
      <c r="N67" s="434">
        <v>868.26</v>
      </c>
      <c r="O67" s="434">
        <v>3105.67</v>
      </c>
      <c r="P67" s="52">
        <f t="shared" si="0"/>
        <v>33737.409999999996</v>
      </c>
    </row>
    <row r="68" spans="1:16" s="59" customFormat="1" ht="12.75" x14ac:dyDescent="0.25">
      <c r="A68" s="36"/>
      <c r="B68" s="349"/>
      <c r="C68" s="58" t="s">
        <v>1807</v>
      </c>
      <c r="D68" s="434"/>
      <c r="E68" s="434"/>
      <c r="F68" s="434"/>
      <c r="G68" s="434"/>
      <c r="H68" s="434"/>
      <c r="I68" s="434"/>
      <c r="J68" s="434">
        <v>639.98</v>
      </c>
      <c r="K68" s="434">
        <v>2398</v>
      </c>
      <c r="L68" s="434"/>
      <c r="M68" s="434">
        <v>7097.12</v>
      </c>
      <c r="N68" s="434">
        <v>9212.14</v>
      </c>
      <c r="O68" s="434">
        <v>359.99</v>
      </c>
      <c r="P68" s="52">
        <f t="shared" si="0"/>
        <v>19707.23</v>
      </c>
    </row>
    <row r="69" spans="1:16" s="59" customFormat="1" ht="12.75" x14ac:dyDescent="0.25">
      <c r="A69" s="36"/>
      <c r="B69" s="349"/>
      <c r="C69" s="58" t="s">
        <v>1808</v>
      </c>
      <c r="D69" s="434"/>
      <c r="E69" s="434"/>
      <c r="F69" s="434"/>
      <c r="G69" s="434"/>
      <c r="H69" s="434"/>
      <c r="I69" s="434"/>
      <c r="J69" s="434">
        <v>17990</v>
      </c>
      <c r="K69" s="434">
        <v>1359</v>
      </c>
      <c r="L69" s="434">
        <v>2148</v>
      </c>
      <c r="M69" s="434">
        <v>15176.28</v>
      </c>
      <c r="N69" s="434">
        <v>2198.1999999999998</v>
      </c>
      <c r="O69" s="434">
        <v>10404.61</v>
      </c>
      <c r="P69" s="52">
        <f t="shared" si="0"/>
        <v>49276.09</v>
      </c>
    </row>
    <row r="70" spans="1:16" s="59" customFormat="1" ht="12.75" x14ac:dyDescent="0.25">
      <c r="A70" s="36"/>
      <c r="B70" s="349"/>
      <c r="C70" s="58" t="s">
        <v>1809</v>
      </c>
      <c r="D70" s="434"/>
      <c r="E70" s="434"/>
      <c r="F70" s="434"/>
      <c r="G70" s="434"/>
      <c r="H70" s="434"/>
      <c r="I70" s="434"/>
      <c r="J70" s="434">
        <v>6695</v>
      </c>
      <c r="K70" s="434"/>
      <c r="L70" s="434"/>
      <c r="M70" s="434"/>
      <c r="N70" s="434"/>
      <c r="O70" s="434"/>
      <c r="P70" s="52">
        <f t="shared" si="0"/>
        <v>6695</v>
      </c>
    </row>
    <row r="71" spans="1:16" s="59" customFormat="1" ht="12.75" x14ac:dyDescent="0.25">
      <c r="A71" s="36"/>
      <c r="B71" s="349"/>
      <c r="C71" s="58" t="s">
        <v>1810</v>
      </c>
      <c r="D71" s="434"/>
      <c r="E71" s="434"/>
      <c r="F71" s="434"/>
      <c r="G71" s="434"/>
      <c r="H71" s="434"/>
      <c r="I71" s="434"/>
      <c r="J71" s="434">
        <v>5099.9399999999996</v>
      </c>
      <c r="K71" s="434"/>
      <c r="L71" s="434"/>
      <c r="M71" s="434"/>
      <c r="N71" s="434"/>
      <c r="O71" s="434"/>
      <c r="P71" s="52">
        <f t="shared" si="0"/>
        <v>5099.9399999999996</v>
      </c>
    </row>
    <row r="72" spans="1:16" s="59" customFormat="1" ht="12.75" x14ac:dyDescent="0.25">
      <c r="A72" s="36"/>
      <c r="B72" s="349"/>
      <c r="C72" s="58" t="s">
        <v>1811</v>
      </c>
      <c r="D72" s="434"/>
      <c r="E72" s="434"/>
      <c r="F72" s="434"/>
      <c r="G72" s="434"/>
      <c r="H72" s="434"/>
      <c r="I72" s="434"/>
      <c r="J72" s="434">
        <v>2714.14</v>
      </c>
      <c r="K72" s="434"/>
      <c r="L72" s="434"/>
      <c r="M72" s="434"/>
      <c r="N72" s="434"/>
      <c r="O72" s="434"/>
      <c r="P72" s="52">
        <f t="shared" si="0"/>
        <v>2714.14</v>
      </c>
    </row>
    <row r="73" spans="1:16" s="59" customFormat="1" ht="12.75" x14ac:dyDescent="0.25">
      <c r="A73" s="36"/>
      <c r="B73" s="349"/>
      <c r="C73" s="58" t="s">
        <v>1812</v>
      </c>
      <c r="D73" s="434"/>
      <c r="E73" s="434"/>
      <c r="F73" s="434"/>
      <c r="G73" s="434"/>
      <c r="H73" s="434"/>
      <c r="I73" s="434"/>
      <c r="J73" s="434">
        <v>2876.8</v>
      </c>
      <c r="K73" s="434">
        <v>410</v>
      </c>
      <c r="L73" s="434"/>
      <c r="M73" s="434">
        <v>2080</v>
      </c>
      <c r="N73" s="434"/>
      <c r="O73" s="434">
        <v>4315.2</v>
      </c>
      <c r="P73" s="52">
        <f t="shared" ref="P73:P95" si="3">SUM(D73:O73)</f>
        <v>9682</v>
      </c>
    </row>
    <row r="74" spans="1:16" s="59" customFormat="1" ht="12.75" x14ac:dyDescent="0.25">
      <c r="A74" s="36"/>
      <c r="B74" s="349"/>
      <c r="C74" s="58" t="s">
        <v>1813</v>
      </c>
      <c r="D74" s="434"/>
      <c r="E74" s="434"/>
      <c r="F74" s="434"/>
      <c r="G74" s="434"/>
      <c r="H74" s="434"/>
      <c r="I74" s="434"/>
      <c r="J74" s="434">
        <v>696</v>
      </c>
      <c r="K74" s="434"/>
      <c r="L74" s="434"/>
      <c r="M74" s="434"/>
      <c r="N74" s="434"/>
      <c r="O74" s="434"/>
      <c r="P74" s="52">
        <f t="shared" si="3"/>
        <v>696</v>
      </c>
    </row>
    <row r="75" spans="1:16" s="59" customFormat="1" ht="12.75" x14ac:dyDescent="0.25">
      <c r="A75" s="36"/>
      <c r="B75" s="349"/>
      <c r="C75" s="58" t="s">
        <v>1814</v>
      </c>
      <c r="D75" s="434"/>
      <c r="E75" s="434"/>
      <c r="F75" s="434"/>
      <c r="G75" s="434"/>
      <c r="H75" s="434"/>
      <c r="I75" s="434"/>
      <c r="J75" s="434">
        <v>1348</v>
      </c>
      <c r="K75" s="434"/>
      <c r="L75" s="434"/>
      <c r="M75" s="434"/>
      <c r="N75" s="434"/>
      <c r="O75" s="434"/>
      <c r="P75" s="52">
        <f t="shared" si="3"/>
        <v>1348</v>
      </c>
    </row>
    <row r="76" spans="1:16" s="59" customFormat="1" ht="12.75" x14ac:dyDescent="0.25">
      <c r="A76" s="36"/>
      <c r="B76" s="349"/>
      <c r="C76" s="58" t="s">
        <v>1823</v>
      </c>
      <c r="D76" s="434"/>
      <c r="E76" s="434"/>
      <c r="F76" s="434"/>
      <c r="G76" s="434"/>
      <c r="H76" s="434"/>
      <c r="I76" s="434"/>
      <c r="J76" s="434"/>
      <c r="K76" s="434">
        <v>920</v>
      </c>
      <c r="L76" s="434"/>
      <c r="M76" s="434"/>
      <c r="N76" s="434"/>
      <c r="O76" s="434"/>
      <c r="P76" s="52">
        <f t="shared" si="3"/>
        <v>920</v>
      </c>
    </row>
    <row r="77" spans="1:16" s="59" customFormat="1" ht="12.75" x14ac:dyDescent="0.25">
      <c r="A77" s="36"/>
      <c r="B77" s="349"/>
      <c r="C77" s="58" t="s">
        <v>1824</v>
      </c>
      <c r="D77" s="434"/>
      <c r="E77" s="434"/>
      <c r="F77" s="434"/>
      <c r="G77" s="434"/>
      <c r="H77" s="434"/>
      <c r="I77" s="434"/>
      <c r="J77" s="434"/>
      <c r="K77" s="434">
        <v>2750</v>
      </c>
      <c r="L77" s="434"/>
      <c r="M77" s="434"/>
      <c r="N77" s="434"/>
      <c r="O77" s="434"/>
      <c r="P77" s="52">
        <f t="shared" si="3"/>
        <v>2750</v>
      </c>
    </row>
    <row r="78" spans="1:16" s="59" customFormat="1" ht="12.75" x14ac:dyDescent="0.25">
      <c r="A78" s="36"/>
      <c r="B78" s="349"/>
      <c r="C78" s="58">
        <v>691</v>
      </c>
      <c r="D78" s="434"/>
      <c r="E78" s="434"/>
      <c r="F78" s="434"/>
      <c r="G78" s="434"/>
      <c r="H78" s="434"/>
      <c r="I78" s="434"/>
      <c r="J78" s="434"/>
      <c r="K78" s="434">
        <v>973.99</v>
      </c>
      <c r="L78" s="434">
        <v>692.42</v>
      </c>
      <c r="M78" s="434"/>
      <c r="N78" s="434"/>
      <c r="O78" s="434"/>
      <c r="P78" s="52">
        <f t="shared" si="3"/>
        <v>1666.4099999999999</v>
      </c>
    </row>
    <row r="79" spans="1:16" s="59" customFormat="1" ht="12.75" x14ac:dyDescent="0.25">
      <c r="A79" s="36"/>
      <c r="B79" s="349"/>
      <c r="C79" s="58" t="s">
        <v>1825</v>
      </c>
      <c r="D79" s="434"/>
      <c r="E79" s="434"/>
      <c r="F79" s="434"/>
      <c r="G79" s="434"/>
      <c r="H79" s="434"/>
      <c r="I79" s="434"/>
      <c r="J79" s="434"/>
      <c r="K79" s="434"/>
      <c r="L79" s="434">
        <v>15764.4</v>
      </c>
      <c r="M79" s="434">
        <v>2639.48</v>
      </c>
      <c r="N79" s="434">
        <v>8592.6</v>
      </c>
      <c r="O79" s="434">
        <v>15776</v>
      </c>
      <c r="P79" s="52">
        <f t="shared" si="3"/>
        <v>42772.480000000003</v>
      </c>
    </row>
    <row r="80" spans="1:16" s="59" customFormat="1" ht="12.75" x14ac:dyDescent="0.25">
      <c r="A80" s="36"/>
      <c r="B80" s="349"/>
      <c r="C80" s="58" t="s">
        <v>1826</v>
      </c>
      <c r="D80" s="434"/>
      <c r="E80" s="434"/>
      <c r="F80" s="434"/>
      <c r="G80" s="434"/>
      <c r="H80" s="434"/>
      <c r="I80" s="434"/>
      <c r="J80" s="434"/>
      <c r="K80" s="434"/>
      <c r="L80" s="434">
        <v>672</v>
      </c>
      <c r="M80" s="434"/>
      <c r="N80" s="434"/>
      <c r="O80" s="434"/>
      <c r="P80" s="52">
        <f t="shared" si="3"/>
        <v>672</v>
      </c>
    </row>
    <row r="81" spans="1:17" s="59" customFormat="1" ht="12.75" x14ac:dyDescent="0.25">
      <c r="A81" s="36"/>
      <c r="B81" s="349"/>
      <c r="C81" s="58" t="s">
        <v>1827</v>
      </c>
      <c r="D81" s="434"/>
      <c r="E81" s="434"/>
      <c r="F81" s="434"/>
      <c r="G81" s="434"/>
      <c r="H81" s="434"/>
      <c r="I81" s="434"/>
      <c r="J81" s="434"/>
      <c r="K81" s="434"/>
      <c r="L81" s="434">
        <v>672</v>
      </c>
      <c r="M81" s="434"/>
      <c r="N81" s="434"/>
      <c r="O81" s="434">
        <v>406</v>
      </c>
      <c r="P81" s="52">
        <f t="shared" si="3"/>
        <v>1078</v>
      </c>
    </row>
    <row r="82" spans="1:17" s="59" customFormat="1" ht="12.75" x14ac:dyDescent="0.25">
      <c r="A82" s="36"/>
      <c r="B82" s="349"/>
      <c r="C82" s="58" t="s">
        <v>1828</v>
      </c>
      <c r="D82" s="434"/>
      <c r="E82" s="434"/>
      <c r="F82" s="434"/>
      <c r="G82" s="434"/>
      <c r="H82" s="434"/>
      <c r="I82" s="434"/>
      <c r="J82" s="434"/>
      <c r="K82" s="434"/>
      <c r="L82" s="434">
        <v>672</v>
      </c>
      <c r="M82" s="434"/>
      <c r="N82" s="434"/>
      <c r="O82" s="434">
        <v>406</v>
      </c>
      <c r="P82" s="52">
        <f t="shared" si="3"/>
        <v>1078</v>
      </c>
    </row>
    <row r="83" spans="1:17" s="59" customFormat="1" ht="12.75" x14ac:dyDescent="0.25">
      <c r="A83" s="36"/>
      <c r="B83" s="349"/>
      <c r="C83" s="58" t="s">
        <v>1834</v>
      </c>
      <c r="D83" s="434"/>
      <c r="E83" s="434"/>
      <c r="F83" s="434"/>
      <c r="G83" s="434"/>
      <c r="H83" s="434"/>
      <c r="I83" s="434"/>
      <c r="J83" s="434"/>
      <c r="K83" s="434"/>
      <c r="L83" s="434"/>
      <c r="M83" s="434">
        <v>230.81</v>
      </c>
      <c r="N83" s="434">
        <v>150.80000000000001</v>
      </c>
      <c r="O83" s="434"/>
      <c r="P83" s="52">
        <f t="shared" si="3"/>
        <v>381.61</v>
      </c>
    </row>
    <row r="84" spans="1:17" s="59" customFormat="1" ht="12.75" x14ac:dyDescent="0.25">
      <c r="A84" s="36"/>
      <c r="B84" s="349"/>
      <c r="C84" s="58" t="s">
        <v>1836</v>
      </c>
      <c r="D84" s="434"/>
      <c r="E84" s="434"/>
      <c r="F84" s="434"/>
      <c r="G84" s="434"/>
      <c r="H84" s="434"/>
      <c r="I84" s="434"/>
      <c r="J84" s="434"/>
      <c r="K84" s="434"/>
      <c r="L84" s="434"/>
      <c r="M84" s="434">
        <v>406</v>
      </c>
      <c r="N84" s="434"/>
      <c r="O84" s="434">
        <v>795.01</v>
      </c>
      <c r="P84" s="52">
        <f t="shared" si="3"/>
        <v>1201.01</v>
      </c>
    </row>
    <row r="85" spans="1:17" s="59" customFormat="1" ht="12.75" x14ac:dyDescent="0.25">
      <c r="A85" s="36"/>
      <c r="B85" s="349"/>
      <c r="C85" s="58" t="s">
        <v>1837</v>
      </c>
      <c r="D85" s="434"/>
      <c r="E85" s="434"/>
      <c r="F85" s="434"/>
      <c r="G85" s="434"/>
      <c r="H85" s="434"/>
      <c r="I85" s="434"/>
      <c r="J85" s="434"/>
      <c r="K85" s="434"/>
      <c r="L85" s="434"/>
      <c r="M85" s="434">
        <v>3767</v>
      </c>
      <c r="N85" s="434">
        <v>1380.4</v>
      </c>
      <c r="O85" s="434"/>
      <c r="P85" s="52">
        <f t="shared" si="3"/>
        <v>5147.3999999999996</v>
      </c>
    </row>
    <row r="86" spans="1:17" s="59" customFormat="1" ht="12.75" x14ac:dyDescent="0.25">
      <c r="A86" s="36"/>
      <c r="B86" s="349"/>
      <c r="C86" s="58" t="s">
        <v>1839</v>
      </c>
      <c r="D86" s="434"/>
      <c r="E86" s="434"/>
      <c r="F86" s="434"/>
      <c r="G86" s="434"/>
      <c r="H86" s="434"/>
      <c r="I86" s="434"/>
      <c r="J86" s="434"/>
      <c r="K86" s="434"/>
      <c r="L86" s="434"/>
      <c r="M86" s="434"/>
      <c r="N86" s="434"/>
      <c r="O86" s="434">
        <v>220</v>
      </c>
      <c r="P86" s="52">
        <f t="shared" si="3"/>
        <v>220</v>
      </c>
    </row>
    <row r="87" spans="1:17" s="59" customFormat="1" ht="12.75" x14ac:dyDescent="0.25">
      <c r="A87" s="36"/>
      <c r="B87" s="349"/>
      <c r="C87" s="58" t="s">
        <v>1840</v>
      </c>
      <c r="D87" s="434"/>
      <c r="E87" s="434"/>
      <c r="F87" s="434"/>
      <c r="G87" s="434"/>
      <c r="H87" s="434"/>
      <c r="I87" s="434"/>
      <c r="J87" s="434"/>
      <c r="K87" s="434"/>
      <c r="L87" s="434"/>
      <c r="M87" s="434">
        <v>80.010000000000005</v>
      </c>
      <c r="N87" s="434"/>
      <c r="O87" s="434"/>
      <c r="P87" s="52">
        <f t="shared" si="3"/>
        <v>80.010000000000005</v>
      </c>
    </row>
    <row r="88" spans="1:17" s="59" customFormat="1" ht="12.75" x14ac:dyDescent="0.25">
      <c r="A88" s="36"/>
      <c r="B88" s="349"/>
      <c r="C88" s="58" t="s">
        <v>1844</v>
      </c>
      <c r="D88" s="434"/>
      <c r="E88" s="434"/>
      <c r="F88" s="434"/>
      <c r="G88" s="434"/>
      <c r="H88" s="434"/>
      <c r="I88" s="434"/>
      <c r="J88" s="434"/>
      <c r="K88" s="434"/>
      <c r="L88" s="434"/>
      <c r="M88" s="434"/>
      <c r="N88" s="434"/>
      <c r="O88" s="434">
        <v>270</v>
      </c>
      <c r="P88" s="52">
        <f t="shared" si="3"/>
        <v>270</v>
      </c>
    </row>
    <row r="89" spans="1:17" s="59" customFormat="1" ht="12.75" x14ac:dyDescent="0.25">
      <c r="A89" s="36"/>
      <c r="B89" s="349"/>
      <c r="C89" s="58" t="s">
        <v>1845</v>
      </c>
      <c r="D89" s="434"/>
      <c r="E89" s="434"/>
      <c r="F89" s="434"/>
      <c r="G89" s="434"/>
      <c r="H89" s="434"/>
      <c r="I89" s="434"/>
      <c r="J89" s="434"/>
      <c r="K89" s="434"/>
      <c r="L89" s="434"/>
      <c r="M89" s="434"/>
      <c r="N89" s="434"/>
      <c r="O89" s="434">
        <v>590</v>
      </c>
      <c r="P89" s="52">
        <f t="shared" si="3"/>
        <v>590</v>
      </c>
    </row>
    <row r="90" spans="1:17" s="59" customFormat="1" ht="12.75" x14ac:dyDescent="0.25">
      <c r="A90" s="36"/>
      <c r="B90" s="349"/>
      <c r="C90" s="58">
        <v>693</v>
      </c>
      <c r="D90" s="434"/>
      <c r="E90" s="434"/>
      <c r="F90" s="434"/>
      <c r="G90" s="434"/>
      <c r="H90" s="434"/>
      <c r="I90" s="434"/>
      <c r="J90" s="434"/>
      <c r="K90" s="434"/>
      <c r="L90" s="434"/>
      <c r="M90" s="434">
        <v>1680</v>
      </c>
      <c r="N90" s="434">
        <v>1160</v>
      </c>
      <c r="O90" s="434"/>
      <c r="P90" s="52">
        <f t="shared" si="3"/>
        <v>2840</v>
      </c>
    </row>
    <row r="91" spans="1:17" s="59" customFormat="1" ht="12.75" x14ac:dyDescent="0.25">
      <c r="A91" s="36"/>
      <c r="B91" s="349"/>
      <c r="C91" s="58" t="s">
        <v>1847</v>
      </c>
      <c r="D91" s="434"/>
      <c r="E91" s="434"/>
      <c r="F91" s="434"/>
      <c r="G91" s="434"/>
      <c r="H91" s="434"/>
      <c r="I91" s="434"/>
      <c r="J91" s="434"/>
      <c r="K91" s="434"/>
      <c r="L91" s="434"/>
      <c r="M91" s="434">
        <v>2568</v>
      </c>
      <c r="N91" s="434"/>
      <c r="O91" s="434"/>
      <c r="P91" s="52">
        <f t="shared" si="3"/>
        <v>2568</v>
      </c>
    </row>
    <row r="92" spans="1:17" s="59" customFormat="1" ht="12.75" x14ac:dyDescent="0.25">
      <c r="A92" s="36"/>
      <c r="B92" s="349"/>
      <c r="C92" s="58" t="s">
        <v>1849</v>
      </c>
      <c r="D92" s="434"/>
      <c r="E92" s="434"/>
      <c r="F92" s="434"/>
      <c r="G92" s="434"/>
      <c r="H92" s="434"/>
      <c r="I92" s="434"/>
      <c r="J92" s="434"/>
      <c r="K92" s="434"/>
      <c r="L92" s="434"/>
      <c r="M92" s="434"/>
      <c r="N92" s="434"/>
      <c r="O92" s="434">
        <v>119.99</v>
      </c>
      <c r="P92" s="52">
        <f t="shared" si="3"/>
        <v>119.99</v>
      </c>
    </row>
    <row r="93" spans="1:17" s="59" customFormat="1" ht="12.75" x14ac:dyDescent="0.25">
      <c r="A93" s="36"/>
      <c r="B93" s="349"/>
      <c r="C93" s="58" t="s">
        <v>1850</v>
      </c>
      <c r="D93" s="434"/>
      <c r="E93" s="434"/>
      <c r="F93" s="434"/>
      <c r="G93" s="434"/>
      <c r="H93" s="434"/>
      <c r="I93" s="434"/>
      <c r="J93" s="434"/>
      <c r="K93" s="434"/>
      <c r="L93" s="434"/>
      <c r="M93" s="434"/>
      <c r="N93" s="434">
        <v>92.8</v>
      </c>
      <c r="O93" s="434">
        <v>406</v>
      </c>
      <c r="P93" s="52">
        <f t="shared" si="3"/>
        <v>498.8</v>
      </c>
    </row>
    <row r="94" spans="1:17" s="59" customFormat="1" ht="12.75" x14ac:dyDescent="0.25">
      <c r="B94" s="349"/>
      <c r="C94" s="36" t="s">
        <v>1853</v>
      </c>
      <c r="D94" s="434"/>
      <c r="E94" s="434"/>
      <c r="F94" s="434"/>
      <c r="G94" s="434"/>
      <c r="H94" s="434"/>
      <c r="I94" s="434"/>
      <c r="J94" s="434"/>
      <c r="K94" s="434"/>
      <c r="L94" s="434"/>
      <c r="M94" s="434"/>
      <c r="N94" s="434"/>
      <c r="O94" s="434">
        <v>406</v>
      </c>
      <c r="P94" s="52">
        <f t="shared" si="3"/>
        <v>406</v>
      </c>
    </row>
    <row r="95" spans="1:17" s="59" customFormat="1" ht="12.75" x14ac:dyDescent="0.25">
      <c r="A95" s="36"/>
      <c r="B95" s="349"/>
      <c r="C95" s="58" t="s">
        <v>1829</v>
      </c>
      <c r="D95" s="434"/>
      <c r="E95" s="434"/>
      <c r="F95" s="434"/>
      <c r="G95" s="434"/>
      <c r="H95" s="434"/>
      <c r="I95" s="434"/>
      <c r="J95" s="434">
        <f>SUM(J9:J82)</f>
        <v>97084.580000000016</v>
      </c>
      <c r="K95" s="434"/>
      <c r="L95" s="434">
        <v>672</v>
      </c>
      <c r="M95" s="434"/>
      <c r="N95" s="434"/>
      <c r="O95" s="434"/>
      <c r="P95" s="52">
        <f t="shared" si="3"/>
        <v>97756.580000000016</v>
      </c>
    </row>
    <row r="96" spans="1:17" ht="12.75" x14ac:dyDescent="0.25">
      <c r="B96" s="67"/>
      <c r="C96" s="60" t="s">
        <v>17</v>
      </c>
      <c r="D96" s="61">
        <f t="shared" ref="D96:N96" si="4">SUM(D9:D95)</f>
        <v>12307.99</v>
      </c>
      <c r="E96" s="61">
        <f t="shared" si="4"/>
        <v>0</v>
      </c>
      <c r="F96" s="61">
        <f t="shared" si="4"/>
        <v>441217.02</v>
      </c>
      <c r="G96" s="61">
        <f t="shared" si="4"/>
        <v>48082</v>
      </c>
      <c r="H96" s="61">
        <f t="shared" si="4"/>
        <v>513440.16</v>
      </c>
      <c r="I96" s="61">
        <f t="shared" si="4"/>
        <v>150368.71999999997</v>
      </c>
      <c r="J96" s="61">
        <f t="shared" si="4"/>
        <v>194169.16000000003</v>
      </c>
      <c r="K96" s="61">
        <f t="shared" si="4"/>
        <v>45492.04</v>
      </c>
      <c r="L96" s="61">
        <f t="shared" si="4"/>
        <v>35917.1</v>
      </c>
      <c r="M96" s="61">
        <f t="shared" si="4"/>
        <v>87485.75</v>
      </c>
      <c r="N96" s="61">
        <f t="shared" si="4"/>
        <v>65830.990000000005</v>
      </c>
      <c r="O96" s="61">
        <f>SUM(O9:O95)</f>
        <v>91851.099999999991</v>
      </c>
      <c r="P96" s="62">
        <f t="shared" ref="P41:P96" si="5">SUM(D96:O96)</f>
        <v>1686162.03</v>
      </c>
      <c r="Q96" s="36"/>
    </row>
    <row r="97" spans="2:17" ht="12.75" x14ac:dyDescent="0.25">
      <c r="B97" s="460"/>
      <c r="C97" s="460"/>
      <c r="D97" s="460"/>
      <c r="E97" s="435"/>
      <c r="F97" s="36"/>
      <c r="G97" s="63"/>
      <c r="H97" s="63"/>
      <c r="I97" s="36"/>
      <c r="J97" s="63"/>
      <c r="K97" s="63"/>
      <c r="L97" s="63"/>
      <c r="M97" s="63"/>
      <c r="N97" s="63"/>
      <c r="O97" s="63"/>
      <c r="Q97" s="36"/>
    </row>
    <row r="98" spans="2:17" s="6" customFormat="1" ht="12.75" x14ac:dyDescent="0.25">
      <c r="B98" s="5"/>
      <c r="C98" s="5"/>
      <c r="D98" s="410"/>
      <c r="E98" s="410"/>
      <c r="F98" s="23"/>
      <c r="G98" s="23"/>
      <c r="H98" s="23"/>
      <c r="I98" s="23"/>
      <c r="J98" s="24"/>
      <c r="K98" s="23"/>
      <c r="L98" s="23"/>
      <c r="M98" s="23"/>
      <c r="N98" s="23"/>
      <c r="O98" s="23"/>
      <c r="P98" s="24"/>
    </row>
    <row r="99" spans="2:17" s="25" customFormat="1" ht="12.75" x14ac:dyDescent="0.25">
      <c r="B99" s="558" t="s">
        <v>18</v>
      </c>
      <c r="C99" s="558"/>
      <c r="D99" s="558"/>
      <c r="E99" s="558"/>
      <c r="F99" s="558"/>
      <c r="G99" s="558"/>
      <c r="H99" s="584" t="s">
        <v>19</v>
      </c>
      <c r="I99" s="584"/>
      <c r="J99" s="418"/>
      <c r="K99" s="418"/>
      <c r="L99" s="418"/>
      <c r="M99" s="585" t="s">
        <v>20</v>
      </c>
      <c r="N99" s="585"/>
    </row>
    <row r="100" spans="2:17" s="25" customFormat="1" ht="12.75" x14ac:dyDescent="0.25">
      <c r="B100" s="82"/>
      <c r="C100" s="83"/>
      <c r="D100" s="84"/>
      <c r="E100" s="502"/>
      <c r="F100" s="122"/>
      <c r="G100" s="130"/>
      <c r="H100" s="420"/>
      <c r="I100" s="426"/>
      <c r="J100" s="426"/>
      <c r="K100" s="426"/>
      <c r="L100" s="423"/>
      <c r="M100" s="424"/>
      <c r="N100" s="26"/>
    </row>
    <row r="101" spans="2:17" s="25" customFormat="1" ht="12.75" x14ac:dyDescent="0.25">
      <c r="B101" s="558" t="s">
        <v>1246</v>
      </c>
      <c r="C101" s="558"/>
      <c r="D101" s="558"/>
      <c r="E101" s="558"/>
      <c r="F101" s="558"/>
      <c r="G101" s="558"/>
      <c r="H101" s="578" t="s">
        <v>137</v>
      </c>
      <c r="I101" s="578"/>
      <c r="J101" s="419"/>
      <c r="K101" s="419"/>
      <c r="L101" s="426"/>
      <c r="M101" s="581" t="s">
        <v>138</v>
      </c>
      <c r="N101" s="581"/>
    </row>
    <row r="102" spans="2:17" s="25" customFormat="1" ht="12.75" x14ac:dyDescent="0.25">
      <c r="B102" s="558" t="s">
        <v>1247</v>
      </c>
      <c r="C102" s="558"/>
      <c r="D102" s="558"/>
      <c r="E102" s="558"/>
      <c r="F102" s="558"/>
      <c r="G102" s="558"/>
      <c r="H102" s="579" t="s">
        <v>39</v>
      </c>
      <c r="I102" s="579"/>
      <c r="J102" s="424"/>
      <c r="K102" s="424"/>
      <c r="L102" s="426"/>
      <c r="M102" s="580" t="s">
        <v>40</v>
      </c>
      <c r="N102" s="580"/>
    </row>
    <row r="103" spans="2:17" s="6" customFormat="1" ht="12.75" x14ac:dyDescent="0.25">
      <c r="B103" s="593"/>
      <c r="C103" s="593"/>
      <c r="D103" s="593"/>
      <c r="E103" s="593"/>
      <c r="F103" s="593"/>
      <c r="G103" s="427"/>
      <c r="H103" s="427"/>
      <c r="I103" s="27"/>
      <c r="J103" s="27"/>
      <c r="K103" s="27"/>
      <c r="L103" s="27"/>
      <c r="M103" s="27"/>
      <c r="N103" s="27"/>
      <c r="O103" s="27"/>
      <c r="P103" s="28"/>
    </row>
    <row r="107" spans="2:17" x14ac:dyDescent="0.25">
      <c r="E107" s="437"/>
    </row>
    <row r="108" spans="2:17" x14ac:dyDescent="0.25">
      <c r="G108" s="438"/>
    </row>
  </sheetData>
  <mergeCells count="13">
    <mergeCell ref="B99:G99"/>
    <mergeCell ref="H99:I99"/>
    <mergeCell ref="M99:N99"/>
    <mergeCell ref="B2:P2"/>
    <mergeCell ref="B3:P3"/>
    <mergeCell ref="B4:P4"/>
    <mergeCell ref="B103:F103"/>
    <mergeCell ref="B101:G101"/>
    <mergeCell ref="H101:I101"/>
    <mergeCell ref="M101:N101"/>
    <mergeCell ref="B102:G102"/>
    <mergeCell ref="H102:I102"/>
    <mergeCell ref="M102:N102"/>
  </mergeCells>
  <pageMargins left="0.11811023622047245" right="0.11811023622047245" top="0.15748031496062992" bottom="0.15748031496062992"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 FI.06 REPO</vt:lpstr>
      <vt:lpstr>FR-07 REPO ACUM</vt:lpstr>
      <vt:lpstr> FORTAMUN</vt:lpstr>
      <vt:lpstr>RF-07 FORTAMUN ACUM</vt:lpstr>
      <vt:lpstr>FI.06</vt:lpstr>
      <vt:lpstr>'FR-07 REPO ACUM'!Títulos_a_imprimir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Paty</dc:creator>
  <cp:lastModifiedBy>Usuario de Windows</cp:lastModifiedBy>
  <cp:lastPrinted>2020-01-28T16:40:15Z</cp:lastPrinted>
  <dcterms:created xsi:type="dcterms:W3CDTF">2018-03-26T17:00:22Z</dcterms:created>
  <dcterms:modified xsi:type="dcterms:W3CDTF">2020-01-28T16:45:12Z</dcterms:modified>
</cp:coreProperties>
</file>